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B8312639-9112-4FFE-AD10-AAC91CC4F728}" xr6:coauthVersionLast="47" xr6:coauthVersionMax="47" xr10:uidLastSave="{00000000-0000-0000-0000-000000000000}"/>
  <bookViews>
    <workbookView xWindow="-120" yWindow="-120" windowWidth="29040" windowHeight="15840" firstSheet="11" activeTab="11" xr2:uid="{00000000-000D-0000-FFFF-FFFF00000000}"/>
  </bookViews>
  <sheets>
    <sheet name="1-4" sheetId="4" state="hidden" r:id="rId1"/>
    <sheet name="1-4 v.1" sheetId="6" state="hidden" r:id="rId2"/>
    <sheet name="1-4 v.2" sheetId="17" state="hidden" r:id="rId3"/>
    <sheet name="1-4 v.3" sheetId="7" state="hidden" r:id="rId4"/>
    <sheet name="1-4 v.4" sheetId="8" state="hidden" r:id="rId5"/>
    <sheet name="1-4 v.5" sheetId="9" state="hidden" r:id="rId6"/>
    <sheet name="1-4 v.4 new" sheetId="23" state="hidden" r:id="rId7"/>
    <sheet name="1-4 v.5 new" sheetId="24" state="hidden" r:id="rId8"/>
    <sheet name="5-9" sheetId="3" state="hidden" r:id="rId9"/>
    <sheet name="ТП" sheetId="25" state="hidden" r:id="rId10"/>
    <sheet name="рабочий" sheetId="28" state="hidden" r:id="rId11"/>
    <sheet name="шаблон для работы" sheetId="55" r:id="rId12"/>
    <sheet name="Базовый полный" sheetId="29" r:id="rId13"/>
    <sheet name="ТЕХ пр" sheetId="49" state="hidden" r:id="rId14"/>
    <sheet name="ИНЖ ТЕХ" sheetId="50" state="hidden" r:id="rId15"/>
    <sheet name="ИТ с родными 5" sheetId="43" state="hidden" r:id="rId16"/>
    <sheet name="ГО 5" sheetId="45" state="hidden" r:id="rId17"/>
  </sheets>
  <definedNames>
    <definedName name="_xlnm.Print_Area" localSheetId="0">'1-4'!$A$1:$M$31</definedName>
    <definedName name="_xlnm.Print_Area" localSheetId="12">'Базовый полный'!$A$1:$O$41</definedName>
    <definedName name="_xlnm.Print_Area" localSheetId="16">'ГО 5'!$A$1:$P$37</definedName>
    <definedName name="_xlnm.Print_Area" localSheetId="15">'ИТ с родными 5'!$A$1:$P$37</definedName>
    <definedName name="_xlnm.Print_Area" localSheetId="11">'шаблон для работы'!$A$1:$P$44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55" l="1"/>
  <c r="D35" i="55"/>
  <c r="D37" i="55" s="1"/>
  <c r="H30" i="55"/>
  <c r="K26" i="55"/>
  <c r="J26" i="55"/>
  <c r="I26" i="55"/>
  <c r="H26" i="55"/>
  <c r="F26" i="55"/>
  <c r="D30" i="55" s="1"/>
  <c r="D26" i="55"/>
  <c r="K25" i="55"/>
  <c r="G25" i="55"/>
  <c r="N25" i="55"/>
  <c r="O25" i="55" s="1"/>
  <c r="L25" i="55"/>
  <c r="M25" i="55" s="1"/>
  <c r="I25" i="55"/>
  <c r="E25" i="55"/>
  <c r="L41" i="55"/>
  <c r="M41" i="55" s="1"/>
  <c r="K41" i="55"/>
  <c r="I41" i="55"/>
  <c r="G41" i="55"/>
  <c r="E41" i="55"/>
  <c r="L36" i="55"/>
  <c r="I36" i="55"/>
  <c r="E36" i="55"/>
  <c r="H34" i="55"/>
  <c r="D34" i="55"/>
  <c r="L33" i="55"/>
  <c r="M33" i="55" s="1"/>
  <c r="I33" i="55"/>
  <c r="I34" i="55" s="1"/>
  <c r="E33" i="55"/>
  <c r="E34" i="55" s="1"/>
  <c r="L31" i="55"/>
  <c r="I31" i="55"/>
  <c r="E31" i="55"/>
  <c r="H29" i="55"/>
  <c r="D29" i="55"/>
  <c r="L28" i="55"/>
  <c r="M28" i="55" s="1"/>
  <c r="I28" i="55"/>
  <c r="I29" i="55" s="1"/>
  <c r="E28" i="55"/>
  <c r="E29" i="55" s="1"/>
  <c r="I35" i="55"/>
  <c r="N24" i="55"/>
  <c r="O24" i="55" s="1"/>
  <c r="L24" i="55"/>
  <c r="M24" i="55" s="1"/>
  <c r="K24" i="55"/>
  <c r="I24" i="55"/>
  <c r="G24" i="55"/>
  <c r="E24" i="55"/>
  <c r="N23" i="55"/>
  <c r="O23" i="55" s="1"/>
  <c r="L23" i="55"/>
  <c r="M23" i="55" s="1"/>
  <c r="K23" i="55"/>
  <c r="I23" i="55"/>
  <c r="G23" i="55"/>
  <c r="E23" i="55"/>
  <c r="N22" i="55"/>
  <c r="O22" i="55" s="1"/>
  <c r="L22" i="55"/>
  <c r="M22" i="55" s="1"/>
  <c r="K22" i="55"/>
  <c r="I22" i="55"/>
  <c r="G22" i="55"/>
  <c r="E22" i="55"/>
  <c r="N21" i="55"/>
  <c r="O21" i="55" s="1"/>
  <c r="L21" i="55"/>
  <c r="M21" i="55" s="1"/>
  <c r="K21" i="55"/>
  <c r="I21" i="55"/>
  <c r="G21" i="55"/>
  <c r="E21" i="55"/>
  <c r="N20" i="55"/>
  <c r="O20" i="55" s="1"/>
  <c r="L20" i="55"/>
  <c r="M20" i="55" s="1"/>
  <c r="M26" i="55" s="1"/>
  <c r="K20" i="55"/>
  <c r="I20" i="55"/>
  <c r="G20" i="55"/>
  <c r="E20" i="55"/>
  <c r="N19" i="55"/>
  <c r="O19" i="55" s="1"/>
  <c r="L19" i="55"/>
  <c r="M19" i="55" s="1"/>
  <c r="K19" i="55"/>
  <c r="I19" i="55"/>
  <c r="G19" i="55"/>
  <c r="E19" i="55"/>
  <c r="N18" i="55"/>
  <c r="O18" i="55" s="1"/>
  <c r="L18" i="55"/>
  <c r="M18" i="55" s="1"/>
  <c r="K18" i="55"/>
  <c r="I18" i="55"/>
  <c r="G18" i="55"/>
  <c r="E18" i="55"/>
  <c r="E26" i="55" s="1"/>
  <c r="O17" i="55"/>
  <c r="N16" i="55"/>
  <c r="O16" i="55" s="1"/>
  <c r="L16" i="55"/>
  <c r="M16" i="55" s="1"/>
  <c r="K16" i="55"/>
  <c r="I16" i="55"/>
  <c r="G16" i="55"/>
  <c r="E16" i="55"/>
  <c r="N15" i="55"/>
  <c r="O15" i="55" s="1"/>
  <c r="L15" i="55"/>
  <c r="M15" i="55" s="1"/>
  <c r="K15" i="55"/>
  <c r="I15" i="55"/>
  <c r="G15" i="55"/>
  <c r="E15" i="55"/>
  <c r="N14" i="55"/>
  <c r="O14" i="55" s="1"/>
  <c r="L14" i="55"/>
  <c r="M14" i="55" s="1"/>
  <c r="K14" i="55"/>
  <c r="I14" i="55"/>
  <c r="G14" i="55"/>
  <c r="E14" i="55"/>
  <c r="N13" i="55"/>
  <c r="O13" i="55" s="1"/>
  <c r="L13" i="55"/>
  <c r="M13" i="55" s="1"/>
  <c r="K13" i="55"/>
  <c r="I13" i="55"/>
  <c r="G13" i="55"/>
  <c r="E13" i="55"/>
  <c r="N12" i="55"/>
  <c r="O12" i="55" s="1"/>
  <c r="L12" i="55"/>
  <c r="M12" i="55" s="1"/>
  <c r="K12" i="55"/>
  <c r="I12" i="55"/>
  <c r="G12" i="55"/>
  <c r="E12" i="55"/>
  <c r="N11" i="55"/>
  <c r="O11" i="55" s="1"/>
  <c r="L11" i="55"/>
  <c r="M11" i="55" s="1"/>
  <c r="K11" i="55"/>
  <c r="I11" i="55"/>
  <c r="G11" i="55"/>
  <c r="E11" i="55"/>
  <c r="N10" i="55"/>
  <c r="O10" i="55" s="1"/>
  <c r="L10" i="55"/>
  <c r="M10" i="55" s="1"/>
  <c r="K10" i="55"/>
  <c r="I10" i="55"/>
  <c r="G10" i="55"/>
  <c r="E10" i="55"/>
  <c r="N9" i="55"/>
  <c r="O9" i="55" s="1"/>
  <c r="L9" i="55"/>
  <c r="M9" i="55" s="1"/>
  <c r="K9" i="55"/>
  <c r="I9" i="55"/>
  <c r="G9" i="55"/>
  <c r="E9" i="55"/>
  <c r="N8" i="55"/>
  <c r="O8" i="55" s="1"/>
  <c r="L8" i="55"/>
  <c r="M8" i="55" s="1"/>
  <c r="K8" i="55"/>
  <c r="I8" i="55"/>
  <c r="G8" i="55"/>
  <c r="E8" i="55"/>
  <c r="N7" i="55"/>
  <c r="O7" i="55" s="1"/>
  <c r="L7" i="55"/>
  <c r="M7" i="55" s="1"/>
  <c r="K7" i="55"/>
  <c r="I7" i="55"/>
  <c r="G7" i="55"/>
  <c r="E7" i="55"/>
  <c r="N6" i="55"/>
  <c r="L6" i="55"/>
  <c r="M6" i="55" s="1"/>
  <c r="K6" i="55"/>
  <c r="I6" i="55"/>
  <c r="G6" i="55"/>
  <c r="E6" i="55"/>
  <c r="N26" i="55" l="1"/>
  <c r="G26" i="55"/>
  <c r="L26" i="55"/>
  <c r="H37" i="55"/>
  <c r="M36" i="55"/>
  <c r="L34" i="55"/>
  <c r="M34" i="55" s="1"/>
  <c r="M31" i="55"/>
  <c r="L29" i="55"/>
  <c r="M29" i="55" s="1"/>
  <c r="O6" i="55"/>
  <c r="O26" i="55" s="1"/>
  <c r="M47" i="55"/>
  <c r="M46" i="55"/>
  <c r="E35" i="55"/>
  <c r="L35" i="55"/>
  <c r="M35" i="55" s="1"/>
  <c r="N31" i="55" l="1"/>
  <c r="N36" i="55"/>
  <c r="I30" i="55"/>
  <c r="H32" i="55"/>
  <c r="E30" i="55"/>
  <c r="D32" i="55"/>
  <c r="M48" i="55"/>
  <c r="L30" i="55"/>
  <c r="M30" i="55" s="1"/>
  <c r="G29" i="50"/>
  <c r="E29" i="50"/>
  <c r="E27" i="50"/>
  <c r="H24" i="50"/>
  <c r="H27" i="50" s="1"/>
  <c r="G24" i="50"/>
  <c r="G27" i="50" s="1"/>
  <c r="F24" i="50"/>
  <c r="F27" i="50" s="1"/>
  <c r="E24" i="50"/>
  <c r="G29" i="49"/>
  <c r="E29" i="49"/>
  <c r="F24" i="49"/>
  <c r="F27" i="49" s="1"/>
  <c r="G24" i="49"/>
  <c r="G27" i="49" s="1"/>
  <c r="H24" i="49"/>
  <c r="H27" i="49" s="1"/>
  <c r="E24" i="49"/>
  <c r="E27" i="49" s="1"/>
  <c r="K7" i="43" l="1"/>
  <c r="I7" i="43"/>
  <c r="G7" i="43"/>
  <c r="E7" i="43"/>
  <c r="L23" i="45"/>
  <c r="M23" i="45" s="1"/>
  <c r="K23" i="45"/>
  <c r="I23" i="45"/>
  <c r="G23" i="45"/>
  <c r="E23" i="45"/>
  <c r="M23" i="43"/>
  <c r="L23" i="43"/>
  <c r="K23" i="43"/>
  <c r="I23" i="43"/>
  <c r="G23" i="43"/>
  <c r="E23" i="43"/>
  <c r="L34" i="45"/>
  <c r="M34" i="45" s="1"/>
  <c r="K34" i="45"/>
  <c r="I34" i="45"/>
  <c r="G34" i="45"/>
  <c r="E34" i="45"/>
  <c r="L30" i="45"/>
  <c r="I30" i="45"/>
  <c r="E30" i="45"/>
  <c r="M30" i="45" s="1"/>
  <c r="H28" i="45"/>
  <c r="D28" i="45"/>
  <c r="L27" i="45"/>
  <c r="M27" i="45" s="1"/>
  <c r="I27" i="45"/>
  <c r="I28" i="45" s="1"/>
  <c r="E27" i="45"/>
  <c r="E28" i="45" s="1"/>
  <c r="J25" i="45"/>
  <c r="H25" i="45"/>
  <c r="F25" i="45"/>
  <c r="D25" i="45"/>
  <c r="N24" i="45"/>
  <c r="O24" i="45" s="1"/>
  <c r="L24" i="45"/>
  <c r="M24" i="45" s="1"/>
  <c r="K24" i="45"/>
  <c r="I24" i="45"/>
  <c r="G24" i="45"/>
  <c r="E24" i="45"/>
  <c r="N23" i="45"/>
  <c r="O23" i="45" s="1"/>
  <c r="N22" i="45"/>
  <c r="O22" i="45" s="1"/>
  <c r="L22" i="45"/>
  <c r="M22" i="45" s="1"/>
  <c r="K22" i="45"/>
  <c r="I22" i="45"/>
  <c r="G22" i="45"/>
  <c r="E22" i="45"/>
  <c r="N21" i="45"/>
  <c r="O21" i="45" s="1"/>
  <c r="L21" i="45"/>
  <c r="M21" i="45" s="1"/>
  <c r="K21" i="45"/>
  <c r="I21" i="45"/>
  <c r="G21" i="45"/>
  <c r="E21" i="45"/>
  <c r="N20" i="45"/>
  <c r="O20" i="45" s="1"/>
  <c r="L20" i="45"/>
  <c r="M20" i="45" s="1"/>
  <c r="K20" i="45"/>
  <c r="I20" i="45"/>
  <c r="G20" i="45"/>
  <c r="E20" i="45"/>
  <c r="N19" i="45"/>
  <c r="O19" i="45" s="1"/>
  <c r="L19" i="45"/>
  <c r="M19" i="45" s="1"/>
  <c r="K19" i="45"/>
  <c r="I19" i="45"/>
  <c r="G19" i="45"/>
  <c r="E19" i="45"/>
  <c r="N18" i="45"/>
  <c r="O18" i="45" s="1"/>
  <c r="L18" i="45"/>
  <c r="M18" i="45" s="1"/>
  <c r="K18" i="45"/>
  <c r="I18" i="45"/>
  <c r="G18" i="45"/>
  <c r="E18" i="45"/>
  <c r="O17" i="45"/>
  <c r="M17" i="45"/>
  <c r="K17" i="45"/>
  <c r="I17" i="45"/>
  <c r="G17" i="45"/>
  <c r="E17" i="45"/>
  <c r="N16" i="45"/>
  <c r="O16" i="45" s="1"/>
  <c r="L16" i="45"/>
  <c r="M16" i="45" s="1"/>
  <c r="K16" i="45"/>
  <c r="I16" i="45"/>
  <c r="G16" i="45"/>
  <c r="E16" i="45"/>
  <c r="N15" i="45"/>
  <c r="O15" i="45" s="1"/>
  <c r="L15" i="45"/>
  <c r="M15" i="45" s="1"/>
  <c r="K15" i="45"/>
  <c r="I15" i="45"/>
  <c r="G15" i="45"/>
  <c r="E15" i="45"/>
  <c r="N14" i="45"/>
  <c r="O14" i="45" s="1"/>
  <c r="L14" i="45"/>
  <c r="M14" i="45" s="1"/>
  <c r="K14" i="45"/>
  <c r="I14" i="45"/>
  <c r="G14" i="45"/>
  <c r="E14" i="45"/>
  <c r="N13" i="45"/>
  <c r="O13" i="45" s="1"/>
  <c r="L13" i="45"/>
  <c r="M13" i="45" s="1"/>
  <c r="K13" i="45"/>
  <c r="I13" i="45"/>
  <c r="G13" i="45"/>
  <c r="E13" i="45"/>
  <c r="N12" i="45"/>
  <c r="O12" i="45" s="1"/>
  <c r="L12" i="45"/>
  <c r="M12" i="45" s="1"/>
  <c r="K12" i="45"/>
  <c r="I12" i="45"/>
  <c r="G12" i="45"/>
  <c r="E12" i="45"/>
  <c r="N11" i="45"/>
  <c r="O11" i="45" s="1"/>
  <c r="L11" i="45"/>
  <c r="M11" i="45" s="1"/>
  <c r="K11" i="45"/>
  <c r="I11" i="45"/>
  <c r="G11" i="45"/>
  <c r="E11" i="45"/>
  <c r="N10" i="45"/>
  <c r="O10" i="45" s="1"/>
  <c r="L10" i="45"/>
  <c r="M10" i="45" s="1"/>
  <c r="K10" i="45"/>
  <c r="I10" i="45"/>
  <c r="G10" i="45"/>
  <c r="E10" i="45"/>
  <c r="N9" i="45"/>
  <c r="O9" i="45" s="1"/>
  <c r="L9" i="45"/>
  <c r="M9" i="45" s="1"/>
  <c r="K9" i="45"/>
  <c r="I9" i="45"/>
  <c r="G9" i="45"/>
  <c r="E9" i="45"/>
  <c r="N8" i="45"/>
  <c r="O8" i="45" s="1"/>
  <c r="L8" i="45"/>
  <c r="M8" i="45" s="1"/>
  <c r="K8" i="45"/>
  <c r="I8" i="45"/>
  <c r="G8" i="45"/>
  <c r="E8" i="45"/>
  <c r="N7" i="45"/>
  <c r="O7" i="45" s="1"/>
  <c r="L7" i="45"/>
  <c r="K7" i="45"/>
  <c r="I7" i="45"/>
  <c r="G7" i="45"/>
  <c r="E7" i="45"/>
  <c r="N6" i="45"/>
  <c r="L6" i="45"/>
  <c r="M6" i="45" s="1"/>
  <c r="K6" i="45"/>
  <c r="I6" i="45"/>
  <c r="G6" i="45"/>
  <c r="E6" i="45"/>
  <c r="L34" i="43"/>
  <c r="M34" i="43" s="1"/>
  <c r="K34" i="43"/>
  <c r="I34" i="43"/>
  <c r="G34" i="43"/>
  <c r="E34" i="43"/>
  <c r="L30" i="43"/>
  <c r="I30" i="43"/>
  <c r="E30" i="43"/>
  <c r="H28" i="43"/>
  <c r="D28" i="43"/>
  <c r="L27" i="43"/>
  <c r="M27" i="43" s="1"/>
  <c r="I27" i="43"/>
  <c r="I28" i="43" s="1"/>
  <c r="E27" i="43"/>
  <c r="E28" i="43" s="1"/>
  <c r="J25" i="43"/>
  <c r="H25" i="43"/>
  <c r="F25" i="43"/>
  <c r="D25" i="43"/>
  <c r="N24" i="43"/>
  <c r="O24" i="43" s="1"/>
  <c r="L24" i="43"/>
  <c r="M24" i="43" s="1"/>
  <c r="K24" i="43"/>
  <c r="I24" i="43"/>
  <c r="G24" i="43"/>
  <c r="E24" i="43"/>
  <c r="N23" i="43"/>
  <c r="O23" i="43" s="1"/>
  <c r="N22" i="43"/>
  <c r="O22" i="43" s="1"/>
  <c r="L22" i="43"/>
  <c r="M22" i="43" s="1"/>
  <c r="K22" i="43"/>
  <c r="I22" i="43"/>
  <c r="G22" i="43"/>
  <c r="E22" i="43"/>
  <c r="N21" i="43"/>
  <c r="O21" i="43" s="1"/>
  <c r="L21" i="43"/>
  <c r="M21" i="43" s="1"/>
  <c r="K21" i="43"/>
  <c r="I21" i="43"/>
  <c r="G21" i="43"/>
  <c r="E21" i="43"/>
  <c r="N20" i="43"/>
  <c r="O20" i="43" s="1"/>
  <c r="L20" i="43"/>
  <c r="M20" i="43" s="1"/>
  <c r="K20" i="43"/>
  <c r="I20" i="43"/>
  <c r="G20" i="43"/>
  <c r="E20" i="43"/>
  <c r="O19" i="43"/>
  <c r="N19" i="43"/>
  <c r="L19" i="43"/>
  <c r="M19" i="43" s="1"/>
  <c r="K19" i="43"/>
  <c r="I19" i="43"/>
  <c r="G19" i="43"/>
  <c r="E19" i="43"/>
  <c r="N18" i="43"/>
  <c r="O18" i="43" s="1"/>
  <c r="M18" i="43"/>
  <c r="L18" i="43"/>
  <c r="K18" i="43"/>
  <c r="I18" i="43"/>
  <c r="G18" i="43"/>
  <c r="E18" i="43"/>
  <c r="O17" i="43"/>
  <c r="M17" i="43"/>
  <c r="K17" i="43"/>
  <c r="I17" i="43"/>
  <c r="G17" i="43"/>
  <c r="E17" i="43"/>
  <c r="N16" i="43"/>
  <c r="O16" i="43" s="1"/>
  <c r="L16" i="43"/>
  <c r="M16" i="43" s="1"/>
  <c r="K16" i="43"/>
  <c r="I16" i="43"/>
  <c r="G16" i="43"/>
  <c r="E16" i="43"/>
  <c r="N15" i="43"/>
  <c r="O15" i="43" s="1"/>
  <c r="L15" i="43"/>
  <c r="M15" i="43" s="1"/>
  <c r="K15" i="43"/>
  <c r="I15" i="43"/>
  <c r="G15" i="43"/>
  <c r="E15" i="43"/>
  <c r="O14" i="43"/>
  <c r="N14" i="43"/>
  <c r="L14" i="43"/>
  <c r="M14" i="43" s="1"/>
  <c r="K14" i="43"/>
  <c r="I14" i="43"/>
  <c r="G14" i="43"/>
  <c r="E14" i="43"/>
  <c r="N13" i="43"/>
  <c r="O13" i="43" s="1"/>
  <c r="M13" i="43"/>
  <c r="L13" i="43"/>
  <c r="K13" i="43"/>
  <c r="I13" i="43"/>
  <c r="G13" i="43"/>
  <c r="E13" i="43"/>
  <c r="N12" i="43"/>
  <c r="O12" i="43" s="1"/>
  <c r="L12" i="43"/>
  <c r="M12" i="43" s="1"/>
  <c r="K12" i="43"/>
  <c r="I12" i="43"/>
  <c r="G12" i="43"/>
  <c r="E12" i="43"/>
  <c r="N11" i="43"/>
  <c r="O11" i="43" s="1"/>
  <c r="L11" i="43"/>
  <c r="M11" i="43" s="1"/>
  <c r="K11" i="43"/>
  <c r="I11" i="43"/>
  <c r="G11" i="43"/>
  <c r="E11" i="43"/>
  <c r="N10" i="43"/>
  <c r="O10" i="43" s="1"/>
  <c r="L10" i="43"/>
  <c r="M10" i="43" s="1"/>
  <c r="K10" i="43"/>
  <c r="I10" i="43"/>
  <c r="G10" i="43"/>
  <c r="E10" i="43"/>
  <c r="N9" i="43"/>
  <c r="O9" i="43" s="1"/>
  <c r="G9" i="43"/>
  <c r="N8" i="43"/>
  <c r="O8" i="43" s="1"/>
  <c r="L8" i="43"/>
  <c r="M8" i="43" s="1"/>
  <c r="K8" i="43"/>
  <c r="I8" i="43"/>
  <c r="G8" i="43"/>
  <c r="E8" i="43"/>
  <c r="N7" i="43"/>
  <c r="O7" i="43" s="1"/>
  <c r="L7" i="43"/>
  <c r="M7" i="43" s="1"/>
  <c r="O6" i="43"/>
  <c r="N6" i="43"/>
  <c r="L6" i="43"/>
  <c r="K6" i="43"/>
  <c r="I6" i="43"/>
  <c r="G6" i="43"/>
  <c r="E6" i="43"/>
  <c r="G25" i="43" l="1"/>
  <c r="M30" i="43"/>
  <c r="I25" i="45"/>
  <c r="G25" i="45"/>
  <c r="E29" i="45" s="1"/>
  <c r="H29" i="45"/>
  <c r="K25" i="45"/>
  <c r="N25" i="45"/>
  <c r="E25" i="45"/>
  <c r="E25" i="43"/>
  <c r="E29" i="43" s="1"/>
  <c r="L28" i="45"/>
  <c r="M28" i="45" s="1"/>
  <c r="L25" i="45"/>
  <c r="D29" i="45"/>
  <c r="L29" i="45" s="1"/>
  <c r="M29" i="45" s="1"/>
  <c r="M39" i="45"/>
  <c r="M40" i="45"/>
  <c r="O6" i="45"/>
  <c r="O25" i="45" s="1"/>
  <c r="M7" i="45"/>
  <c r="M25" i="45" s="1"/>
  <c r="K25" i="43"/>
  <c r="L28" i="43"/>
  <c r="M28" i="43" s="1"/>
  <c r="I25" i="43"/>
  <c r="L25" i="43"/>
  <c r="N25" i="43"/>
  <c r="O25" i="43"/>
  <c r="M40" i="43"/>
  <c r="M39" i="43"/>
  <c r="M6" i="43"/>
  <c r="M25" i="43" s="1"/>
  <c r="D29" i="43"/>
  <c r="H29" i="43"/>
  <c r="I38" i="29"/>
  <c r="E38" i="29"/>
  <c r="E34" i="29"/>
  <c r="I34" i="29"/>
  <c r="I31" i="29"/>
  <c r="E31" i="29"/>
  <c r="I30" i="29"/>
  <c r="E30" i="29"/>
  <c r="I27" i="29"/>
  <c r="E27" i="29"/>
  <c r="O17" i="29"/>
  <c r="K24" i="29"/>
  <c r="K23" i="29"/>
  <c r="K22" i="29"/>
  <c r="K21" i="29"/>
  <c r="K20" i="29"/>
  <c r="K19" i="29"/>
  <c r="K18" i="29"/>
  <c r="K16" i="29"/>
  <c r="K15" i="29"/>
  <c r="K14" i="29"/>
  <c r="K13" i="29"/>
  <c r="K12" i="29"/>
  <c r="K11" i="29"/>
  <c r="K10" i="29"/>
  <c r="K9" i="29"/>
  <c r="K8" i="29"/>
  <c r="K7" i="29"/>
  <c r="K6" i="29"/>
  <c r="I24" i="29"/>
  <c r="I23" i="29"/>
  <c r="I22" i="29"/>
  <c r="I21" i="29"/>
  <c r="I20" i="29"/>
  <c r="I19" i="29"/>
  <c r="I18" i="29"/>
  <c r="I16" i="29"/>
  <c r="I15" i="29"/>
  <c r="I14" i="29"/>
  <c r="I13" i="29"/>
  <c r="I12" i="29"/>
  <c r="I11" i="29"/>
  <c r="I10" i="29"/>
  <c r="I9" i="29"/>
  <c r="I8" i="29"/>
  <c r="I7" i="29"/>
  <c r="I6" i="29"/>
  <c r="G24" i="29"/>
  <c r="G23" i="29"/>
  <c r="G22" i="29"/>
  <c r="G21" i="29"/>
  <c r="G20" i="29"/>
  <c r="G19" i="29"/>
  <c r="G18" i="29"/>
  <c r="G16" i="29"/>
  <c r="G15" i="29"/>
  <c r="G14" i="29"/>
  <c r="G13" i="29"/>
  <c r="G12" i="29"/>
  <c r="G11" i="29"/>
  <c r="G10" i="29"/>
  <c r="G9" i="29"/>
  <c r="G8" i="29"/>
  <c r="G7" i="29"/>
  <c r="G6" i="29"/>
  <c r="E7" i="29"/>
  <c r="E8" i="29"/>
  <c r="E9" i="29"/>
  <c r="E10" i="29"/>
  <c r="E11" i="29"/>
  <c r="E12" i="29"/>
  <c r="E13" i="29"/>
  <c r="E14" i="29"/>
  <c r="E15" i="29"/>
  <c r="E16" i="29"/>
  <c r="E18" i="29"/>
  <c r="E19" i="29"/>
  <c r="E20" i="29"/>
  <c r="E21" i="29"/>
  <c r="E22" i="29"/>
  <c r="E23" i="29"/>
  <c r="E24" i="29"/>
  <c r="E6" i="29"/>
  <c r="I29" i="45" l="1"/>
  <c r="M41" i="45"/>
  <c r="I29" i="43"/>
  <c r="P25" i="45"/>
  <c r="P25" i="43"/>
  <c r="L29" i="43"/>
  <c r="M29" i="43" s="1"/>
  <c r="M41" i="43"/>
  <c r="L38" i="29" l="1"/>
  <c r="M38" i="29" s="1"/>
  <c r="K38" i="29"/>
  <c r="G38" i="29"/>
  <c r="L34" i="29"/>
  <c r="M34" i="29"/>
  <c r="H32" i="29"/>
  <c r="D32" i="29"/>
  <c r="L31" i="29"/>
  <c r="M31" i="29" s="1"/>
  <c r="I32" i="29"/>
  <c r="E32" i="29"/>
  <c r="L30" i="29"/>
  <c r="H28" i="29"/>
  <c r="D28" i="29"/>
  <c r="L27" i="29"/>
  <c r="M27" i="29" s="1"/>
  <c r="I28" i="29"/>
  <c r="E28" i="29"/>
  <c r="J25" i="29"/>
  <c r="H25" i="29"/>
  <c r="H29" i="29" s="1"/>
  <c r="I29" i="29" s="1"/>
  <c r="F25" i="29"/>
  <c r="D25" i="29"/>
  <c r="D29" i="29" s="1"/>
  <c r="E29" i="29" s="1"/>
  <c r="N24" i="29"/>
  <c r="O24" i="29" s="1"/>
  <c r="L24" i="29"/>
  <c r="M24" i="29" s="1"/>
  <c r="N23" i="29"/>
  <c r="O23" i="29" s="1"/>
  <c r="L23" i="29"/>
  <c r="M23" i="29" s="1"/>
  <c r="N22" i="29"/>
  <c r="O22" i="29" s="1"/>
  <c r="L22" i="29"/>
  <c r="M22" i="29" s="1"/>
  <c r="N21" i="29"/>
  <c r="O21" i="29" s="1"/>
  <c r="L21" i="29"/>
  <c r="M21" i="29" s="1"/>
  <c r="N20" i="29"/>
  <c r="O20" i="29" s="1"/>
  <c r="L20" i="29"/>
  <c r="M20" i="29" s="1"/>
  <c r="N19" i="29"/>
  <c r="O19" i="29" s="1"/>
  <c r="L19" i="29"/>
  <c r="M19" i="29" s="1"/>
  <c r="N18" i="29"/>
  <c r="O18" i="29" s="1"/>
  <c r="L18" i="29"/>
  <c r="M18" i="29" s="1"/>
  <c r="N16" i="29"/>
  <c r="O16" i="29" s="1"/>
  <c r="L16" i="29"/>
  <c r="M16" i="29" s="1"/>
  <c r="N15" i="29"/>
  <c r="O15" i="29" s="1"/>
  <c r="L15" i="29"/>
  <c r="M15" i="29" s="1"/>
  <c r="N14" i="29"/>
  <c r="O14" i="29" s="1"/>
  <c r="L14" i="29"/>
  <c r="M14" i="29" s="1"/>
  <c r="N13" i="29"/>
  <c r="O13" i="29" s="1"/>
  <c r="L13" i="29"/>
  <c r="M13" i="29" s="1"/>
  <c r="N12" i="29"/>
  <c r="O12" i="29" s="1"/>
  <c r="L12" i="29"/>
  <c r="M12" i="29" s="1"/>
  <c r="N11" i="29"/>
  <c r="O11" i="29" s="1"/>
  <c r="L11" i="29"/>
  <c r="M11" i="29" s="1"/>
  <c r="N10" i="29"/>
  <c r="O10" i="29" s="1"/>
  <c r="L10" i="29"/>
  <c r="M10" i="29" s="1"/>
  <c r="N9" i="29"/>
  <c r="O9" i="29" s="1"/>
  <c r="L9" i="29"/>
  <c r="M9" i="29" s="1"/>
  <c r="N8" i="29"/>
  <c r="O8" i="29" s="1"/>
  <c r="L8" i="29"/>
  <c r="M8" i="29" s="1"/>
  <c r="N7" i="29"/>
  <c r="O7" i="29" s="1"/>
  <c r="L7" i="29"/>
  <c r="M7" i="29" s="1"/>
  <c r="N6" i="29"/>
  <c r="O6" i="29" s="1"/>
  <c r="L6" i="29"/>
  <c r="M6" i="29" s="1"/>
  <c r="L39" i="28"/>
  <c r="M39" i="28" s="1"/>
  <c r="K39" i="28"/>
  <c r="I39" i="28"/>
  <c r="G39" i="28"/>
  <c r="E39" i="28"/>
  <c r="L35" i="28"/>
  <c r="I35" i="28"/>
  <c r="E35" i="28"/>
  <c r="I33" i="28"/>
  <c r="H33" i="28"/>
  <c r="D33" i="28"/>
  <c r="L32" i="28"/>
  <c r="M32" i="28" s="1"/>
  <c r="I32" i="28"/>
  <c r="E32" i="28"/>
  <c r="E33" i="28" s="1"/>
  <c r="L31" i="28"/>
  <c r="I31" i="28"/>
  <c r="E31" i="28"/>
  <c r="H29" i="28"/>
  <c r="D29" i="28"/>
  <c r="L29" i="28" s="1"/>
  <c r="M29" i="28" s="1"/>
  <c r="L28" i="28"/>
  <c r="M28" i="28" s="1"/>
  <c r="I28" i="28"/>
  <c r="I29" i="28" s="1"/>
  <c r="E28" i="28"/>
  <c r="E29" i="28" s="1"/>
  <c r="J26" i="28"/>
  <c r="H26" i="28"/>
  <c r="F26" i="28"/>
  <c r="D26" i="28"/>
  <c r="D34" i="28" s="1"/>
  <c r="E34" i="28" s="1"/>
  <c r="N25" i="28"/>
  <c r="O25" i="28" s="1"/>
  <c r="L25" i="28"/>
  <c r="M25" i="28" s="1"/>
  <c r="K25" i="28"/>
  <c r="I25" i="28"/>
  <c r="G25" i="28"/>
  <c r="E25" i="28"/>
  <c r="N24" i="28"/>
  <c r="O24" i="28" s="1"/>
  <c r="L24" i="28"/>
  <c r="M24" i="28" s="1"/>
  <c r="K24" i="28"/>
  <c r="I24" i="28"/>
  <c r="G24" i="28"/>
  <c r="E24" i="28"/>
  <c r="N23" i="28"/>
  <c r="O23" i="28" s="1"/>
  <c r="L23" i="28"/>
  <c r="M23" i="28" s="1"/>
  <c r="K23" i="28"/>
  <c r="I23" i="28"/>
  <c r="G23" i="28"/>
  <c r="E23" i="28"/>
  <c r="N22" i="28"/>
  <c r="O22" i="28" s="1"/>
  <c r="L22" i="28"/>
  <c r="M22" i="28" s="1"/>
  <c r="K22" i="28"/>
  <c r="I22" i="28"/>
  <c r="G22" i="28"/>
  <c r="E22" i="28"/>
  <c r="N21" i="28"/>
  <c r="O21" i="28" s="1"/>
  <c r="L21" i="28"/>
  <c r="M21" i="28" s="1"/>
  <c r="K21" i="28"/>
  <c r="I21" i="28"/>
  <c r="G21" i="28"/>
  <c r="E21" i="28"/>
  <c r="N20" i="28"/>
  <c r="O20" i="28" s="1"/>
  <c r="L20" i="28"/>
  <c r="M20" i="28" s="1"/>
  <c r="K20" i="28"/>
  <c r="I20" i="28"/>
  <c r="G20" i="28"/>
  <c r="E20" i="28"/>
  <c r="N19" i="28"/>
  <c r="O19" i="28" s="1"/>
  <c r="L19" i="28"/>
  <c r="M19" i="28" s="1"/>
  <c r="K19" i="28"/>
  <c r="I19" i="28"/>
  <c r="G19" i="28"/>
  <c r="E19" i="28"/>
  <c r="N18" i="28"/>
  <c r="O18" i="28" s="1"/>
  <c r="L18" i="28"/>
  <c r="M18" i="28" s="1"/>
  <c r="K18" i="28"/>
  <c r="I18" i="28"/>
  <c r="G18" i="28"/>
  <c r="E18" i="28"/>
  <c r="K17" i="28"/>
  <c r="I17" i="28"/>
  <c r="G17" i="28"/>
  <c r="E17" i="28"/>
  <c r="N16" i="28"/>
  <c r="O16" i="28" s="1"/>
  <c r="L16" i="28"/>
  <c r="M16" i="28" s="1"/>
  <c r="K16" i="28"/>
  <c r="I16" i="28"/>
  <c r="G16" i="28"/>
  <c r="E16" i="28"/>
  <c r="N15" i="28"/>
  <c r="O15" i="28" s="1"/>
  <c r="L15" i="28"/>
  <c r="M15" i="28" s="1"/>
  <c r="K15" i="28"/>
  <c r="I15" i="28"/>
  <c r="G15" i="28"/>
  <c r="E15" i="28"/>
  <c r="N14" i="28"/>
  <c r="O14" i="28" s="1"/>
  <c r="L14" i="28"/>
  <c r="M14" i="28" s="1"/>
  <c r="K14" i="28"/>
  <c r="I14" i="28"/>
  <c r="G14" i="28"/>
  <c r="E14" i="28"/>
  <c r="N13" i="28"/>
  <c r="O13" i="28" s="1"/>
  <c r="L13" i="28"/>
  <c r="M13" i="28" s="1"/>
  <c r="K13" i="28"/>
  <c r="I13" i="28"/>
  <c r="G13" i="28"/>
  <c r="E13" i="28"/>
  <c r="N12" i="28"/>
  <c r="O12" i="28" s="1"/>
  <c r="L12" i="28"/>
  <c r="M12" i="28" s="1"/>
  <c r="K12" i="28"/>
  <c r="I12" i="28"/>
  <c r="G12" i="28"/>
  <c r="E12" i="28"/>
  <c r="N11" i="28"/>
  <c r="O11" i="28" s="1"/>
  <c r="L11" i="28"/>
  <c r="M11" i="28" s="1"/>
  <c r="K11" i="28"/>
  <c r="I11" i="28"/>
  <c r="G11" i="28"/>
  <c r="E11" i="28"/>
  <c r="N10" i="28"/>
  <c r="O10" i="28" s="1"/>
  <c r="L10" i="28"/>
  <c r="M10" i="28" s="1"/>
  <c r="K10" i="28"/>
  <c r="I10" i="28"/>
  <c r="G10" i="28"/>
  <c r="E10" i="28"/>
  <c r="N9" i="28"/>
  <c r="O9" i="28" s="1"/>
  <c r="L9" i="28"/>
  <c r="M9" i="28" s="1"/>
  <c r="K9" i="28"/>
  <c r="I9" i="28"/>
  <c r="G9" i="28"/>
  <c r="E9" i="28"/>
  <c r="N8" i="28"/>
  <c r="O8" i="28" s="1"/>
  <c r="L8" i="28"/>
  <c r="M8" i="28" s="1"/>
  <c r="K8" i="28"/>
  <c r="I8" i="28"/>
  <c r="G8" i="28"/>
  <c r="E8" i="28"/>
  <c r="N7" i="28"/>
  <c r="O7" i="28" s="1"/>
  <c r="L7" i="28"/>
  <c r="M7" i="28" s="1"/>
  <c r="K7" i="28"/>
  <c r="I7" i="28"/>
  <c r="G7" i="28"/>
  <c r="E7" i="28"/>
  <c r="N6" i="28"/>
  <c r="O6" i="28" s="1"/>
  <c r="L6" i="28"/>
  <c r="K6" i="28"/>
  <c r="I6" i="28"/>
  <c r="G6" i="28"/>
  <c r="E6" i="28"/>
  <c r="H34" i="28" l="1"/>
  <c r="I34" i="28" s="1"/>
  <c r="E26" i="28"/>
  <c r="D33" i="29"/>
  <c r="E33" i="29" s="1"/>
  <c r="H33" i="29"/>
  <c r="I33" i="29" s="1"/>
  <c r="M31" i="28"/>
  <c r="L33" i="28"/>
  <c r="M33" i="28" s="1"/>
  <c r="M35" i="28"/>
  <c r="N35" i="28" s="1"/>
  <c r="L32" i="29"/>
  <c r="M32" i="29" s="1"/>
  <c r="E25" i="29"/>
  <c r="I25" i="29"/>
  <c r="M30" i="29"/>
  <c r="K25" i="29"/>
  <c r="L29" i="29"/>
  <c r="M29" i="29" s="1"/>
  <c r="G25" i="29"/>
  <c r="L28" i="29"/>
  <c r="M28" i="29" s="1"/>
  <c r="M43" i="29"/>
  <c r="M44" i="29"/>
  <c r="M45" i="29" s="1"/>
  <c r="M25" i="29"/>
  <c r="O25" i="29"/>
  <c r="L25" i="29"/>
  <c r="N25" i="29"/>
  <c r="I26" i="28"/>
  <c r="L26" i="28"/>
  <c r="H30" i="28"/>
  <c r="K26" i="28"/>
  <c r="I30" i="28" s="1"/>
  <c r="G26" i="28"/>
  <c r="E30" i="28" s="1"/>
  <c r="D30" i="28"/>
  <c r="L30" i="28" s="1"/>
  <c r="M30" i="28" s="1"/>
  <c r="M45" i="28"/>
  <c r="M44" i="28"/>
  <c r="O26" i="28"/>
  <c r="N31" i="28"/>
  <c r="M6" i="28"/>
  <c r="M26" i="28" s="1"/>
  <c r="L34" i="28"/>
  <c r="M34" i="28" s="1"/>
  <c r="N26" i="28"/>
  <c r="L34" i="25"/>
  <c r="L30" i="25"/>
  <c r="I34" i="25"/>
  <c r="E34" i="25"/>
  <c r="I30" i="25"/>
  <c r="E30" i="25"/>
  <c r="M30" i="25" s="1"/>
  <c r="N24" i="25"/>
  <c r="O24" i="25" s="1"/>
  <c r="L24" i="25"/>
  <c r="M24" i="25" s="1"/>
  <c r="N23" i="25"/>
  <c r="O23" i="25" s="1"/>
  <c r="L23" i="25"/>
  <c r="M23" i="25" s="1"/>
  <c r="N22" i="25"/>
  <c r="O22" i="25" s="1"/>
  <c r="L22" i="25"/>
  <c r="M22" i="25" s="1"/>
  <c r="N21" i="25"/>
  <c r="O21" i="25" s="1"/>
  <c r="L21" i="25"/>
  <c r="M21" i="25" s="1"/>
  <c r="N20" i="25"/>
  <c r="O20" i="25" s="1"/>
  <c r="L20" i="25"/>
  <c r="M20" i="25" s="1"/>
  <c r="N19" i="25"/>
  <c r="O19" i="25" s="1"/>
  <c r="L19" i="25"/>
  <c r="M19" i="25" s="1"/>
  <c r="N18" i="25"/>
  <c r="O18" i="25" s="1"/>
  <c r="L18" i="25"/>
  <c r="M18" i="25" s="1"/>
  <c r="N16" i="25"/>
  <c r="O16" i="25" s="1"/>
  <c r="L16" i="25"/>
  <c r="M16" i="25" s="1"/>
  <c r="N15" i="25"/>
  <c r="O15" i="25" s="1"/>
  <c r="L15" i="25"/>
  <c r="M15" i="25" s="1"/>
  <c r="N14" i="25"/>
  <c r="O14" i="25" s="1"/>
  <c r="L14" i="25"/>
  <c r="M14" i="25" s="1"/>
  <c r="N13" i="25"/>
  <c r="O13" i="25" s="1"/>
  <c r="L13" i="25"/>
  <c r="M13" i="25" s="1"/>
  <c r="N12" i="25"/>
  <c r="O12" i="25" s="1"/>
  <c r="L12" i="25"/>
  <c r="M12" i="25" s="1"/>
  <c r="N11" i="25"/>
  <c r="O11" i="25" s="1"/>
  <c r="L11" i="25"/>
  <c r="M11" i="25" s="1"/>
  <c r="N10" i="25"/>
  <c r="O10" i="25" s="1"/>
  <c r="L10" i="25"/>
  <c r="M10" i="25" s="1"/>
  <c r="N9" i="25"/>
  <c r="O9" i="25" s="1"/>
  <c r="L9" i="25"/>
  <c r="M9" i="25" s="1"/>
  <c r="N8" i="25"/>
  <c r="O8" i="25" s="1"/>
  <c r="L8" i="25"/>
  <c r="M8" i="25" s="1"/>
  <c r="N7" i="25"/>
  <c r="O7" i="25" s="1"/>
  <c r="L7" i="25"/>
  <c r="M7" i="25" s="1"/>
  <c r="N6" i="25"/>
  <c r="O6" i="25" s="1"/>
  <c r="L6" i="25"/>
  <c r="M6" i="25" s="1"/>
  <c r="L38" i="25"/>
  <c r="M38" i="25" s="1"/>
  <c r="K38" i="25"/>
  <c r="I38" i="25"/>
  <c r="G38" i="25"/>
  <c r="E38" i="25"/>
  <c r="K24" i="25"/>
  <c r="I24" i="25"/>
  <c r="K23" i="25"/>
  <c r="I23" i="25"/>
  <c r="K22" i="25"/>
  <c r="I22" i="25"/>
  <c r="K21" i="25"/>
  <c r="I21" i="25"/>
  <c r="K20" i="25"/>
  <c r="I20" i="25"/>
  <c r="K19" i="25"/>
  <c r="I19" i="25"/>
  <c r="K18" i="25"/>
  <c r="I18" i="25"/>
  <c r="K17" i="25"/>
  <c r="I17" i="25"/>
  <c r="K16" i="25"/>
  <c r="I16" i="25"/>
  <c r="K15" i="25"/>
  <c r="I15" i="25"/>
  <c r="K14" i="25"/>
  <c r="I14" i="25"/>
  <c r="K13" i="25"/>
  <c r="I13" i="25"/>
  <c r="K12" i="25"/>
  <c r="I12" i="25"/>
  <c r="K11" i="25"/>
  <c r="I11" i="25"/>
  <c r="K10" i="25"/>
  <c r="I10" i="25"/>
  <c r="K9" i="25"/>
  <c r="I9" i="25"/>
  <c r="K8" i="25"/>
  <c r="I8" i="25"/>
  <c r="K7" i="25"/>
  <c r="I7" i="25"/>
  <c r="K6" i="25"/>
  <c r="I6" i="25"/>
  <c r="J25" i="25"/>
  <c r="H25" i="25"/>
  <c r="F25" i="25"/>
  <c r="D25" i="25"/>
  <c r="G24" i="25"/>
  <c r="E24" i="25"/>
  <c r="G23" i="25"/>
  <c r="E23" i="25"/>
  <c r="G22" i="25"/>
  <c r="E22" i="25"/>
  <c r="G21" i="25"/>
  <c r="E21" i="25"/>
  <c r="G20" i="25"/>
  <c r="E20" i="25"/>
  <c r="G19" i="25"/>
  <c r="E19" i="25"/>
  <c r="G18" i="25"/>
  <c r="E18" i="25"/>
  <c r="G17" i="25"/>
  <c r="E17" i="25"/>
  <c r="G16" i="25"/>
  <c r="E16" i="25"/>
  <c r="G15" i="25"/>
  <c r="E15" i="25"/>
  <c r="G14" i="25"/>
  <c r="E14" i="25"/>
  <c r="G13" i="25"/>
  <c r="E13" i="25"/>
  <c r="G12" i="25"/>
  <c r="E12" i="25"/>
  <c r="G11" i="25"/>
  <c r="E11" i="25"/>
  <c r="G10" i="25"/>
  <c r="E10" i="25"/>
  <c r="G9" i="25"/>
  <c r="E9" i="25"/>
  <c r="G8" i="25"/>
  <c r="E8" i="25"/>
  <c r="G7" i="25"/>
  <c r="E7" i="25"/>
  <c r="G6" i="25"/>
  <c r="E6" i="25"/>
  <c r="J25" i="3"/>
  <c r="H25" i="3"/>
  <c r="K24" i="3"/>
  <c r="I24" i="3"/>
  <c r="K23" i="3"/>
  <c r="I23" i="3"/>
  <c r="K22" i="3"/>
  <c r="I22" i="3"/>
  <c r="K21" i="3"/>
  <c r="I21" i="3"/>
  <c r="K20" i="3"/>
  <c r="I20" i="3"/>
  <c r="K19" i="3"/>
  <c r="I19" i="3"/>
  <c r="K18" i="3"/>
  <c r="I18" i="3"/>
  <c r="K17" i="3"/>
  <c r="I17" i="3"/>
  <c r="K16" i="3"/>
  <c r="I16" i="3"/>
  <c r="K15" i="3"/>
  <c r="I15" i="3"/>
  <c r="K14" i="3"/>
  <c r="I14" i="3"/>
  <c r="K13" i="3"/>
  <c r="I13" i="3"/>
  <c r="K12" i="3"/>
  <c r="I12" i="3"/>
  <c r="K11" i="3"/>
  <c r="I11" i="3"/>
  <c r="K10" i="3"/>
  <c r="I10" i="3"/>
  <c r="K9" i="3"/>
  <c r="I9" i="3"/>
  <c r="K8" i="3"/>
  <c r="I8" i="3"/>
  <c r="K7" i="3"/>
  <c r="I7" i="3"/>
  <c r="K6" i="3"/>
  <c r="I6" i="3"/>
  <c r="G13" i="3"/>
  <c r="E13" i="3"/>
  <c r="G12" i="3"/>
  <c r="E12" i="3"/>
  <c r="G22" i="3"/>
  <c r="E22" i="3"/>
  <c r="G21" i="3"/>
  <c r="E21" i="3"/>
  <c r="G20" i="3"/>
  <c r="E20" i="3"/>
  <c r="G19" i="3"/>
  <c r="E19" i="3"/>
  <c r="G7" i="3"/>
  <c r="G8" i="3"/>
  <c r="G9" i="3"/>
  <c r="G10" i="3"/>
  <c r="G11" i="3"/>
  <c r="G14" i="3"/>
  <c r="G15" i="3"/>
  <c r="G16" i="3"/>
  <c r="G17" i="3"/>
  <c r="G18" i="3"/>
  <c r="G23" i="3"/>
  <c r="G24" i="3"/>
  <c r="E14" i="3"/>
  <c r="E15" i="3"/>
  <c r="E16" i="3"/>
  <c r="E17" i="3"/>
  <c r="E18" i="3"/>
  <c r="E23" i="3"/>
  <c r="E24" i="3"/>
  <c r="E11" i="3"/>
  <c r="E10" i="3"/>
  <c r="E9" i="3"/>
  <c r="E8" i="3"/>
  <c r="E7" i="3"/>
  <c r="G6" i="3"/>
  <c r="E6" i="3"/>
  <c r="L16" i="3"/>
  <c r="L17" i="3"/>
  <c r="L18" i="3"/>
  <c r="L19" i="3"/>
  <c r="L20" i="3"/>
  <c r="L21" i="3"/>
  <c r="L22" i="3"/>
  <c r="L15" i="3"/>
  <c r="L14" i="3"/>
  <c r="L13" i="3"/>
  <c r="L12" i="3"/>
  <c r="L11" i="3"/>
  <c r="L10" i="3"/>
  <c r="L9" i="3"/>
  <c r="L8" i="3"/>
  <c r="L7" i="3"/>
  <c r="L6" i="3"/>
  <c r="H33" i="25" l="1"/>
  <c r="H29" i="25"/>
  <c r="I25" i="3"/>
  <c r="K25" i="3"/>
  <c r="L33" i="29"/>
  <c r="M33" i="29" s="1"/>
  <c r="M46" i="28"/>
  <c r="P26" i="28"/>
  <c r="I33" i="25"/>
  <c r="I31" i="25"/>
  <c r="M34" i="25"/>
  <c r="M43" i="25" s="1"/>
  <c r="I25" i="25"/>
  <c r="K25" i="25"/>
  <c r="I29" i="25" s="1"/>
  <c r="N25" i="25"/>
  <c r="L25" i="25"/>
  <c r="O25" i="25"/>
  <c r="M25" i="25"/>
  <c r="E25" i="25"/>
  <c r="G25" i="25"/>
  <c r="M28" i="24"/>
  <c r="L28" i="24"/>
  <c r="I28" i="24"/>
  <c r="L24" i="24"/>
  <c r="K24" i="24"/>
  <c r="I24" i="24"/>
  <c r="G24" i="24"/>
  <c r="E24" i="24"/>
  <c r="L23" i="24"/>
  <c r="K23" i="24"/>
  <c r="I23" i="24"/>
  <c r="G23" i="24"/>
  <c r="E23" i="24"/>
  <c r="J18" i="24"/>
  <c r="J20" i="24" s="1"/>
  <c r="J21" i="24" s="1"/>
  <c r="H18" i="24"/>
  <c r="F18" i="24"/>
  <c r="F20" i="24" s="1"/>
  <c r="F21" i="24" s="1"/>
  <c r="F22" i="24" s="1"/>
  <c r="G22" i="24" s="1"/>
  <c r="D18" i="24"/>
  <c r="L17" i="24"/>
  <c r="K17" i="24"/>
  <c r="I17" i="24"/>
  <c r="G17" i="24"/>
  <c r="E17" i="24"/>
  <c r="L16" i="24"/>
  <c r="K16" i="24"/>
  <c r="I16" i="24"/>
  <c r="G16" i="24"/>
  <c r="E16" i="24"/>
  <c r="L15" i="24"/>
  <c r="K15" i="24"/>
  <c r="I15" i="24"/>
  <c r="G15" i="24"/>
  <c r="E15" i="24"/>
  <c r="L14" i="24"/>
  <c r="K14" i="24"/>
  <c r="I14" i="24"/>
  <c r="G14" i="24"/>
  <c r="E14" i="24"/>
  <c r="L13" i="24"/>
  <c r="K13" i="24"/>
  <c r="M13" i="24" s="1"/>
  <c r="L12" i="24"/>
  <c r="K12" i="24"/>
  <c r="I12" i="24"/>
  <c r="G12" i="24"/>
  <c r="E12" i="24"/>
  <c r="L11" i="24"/>
  <c r="K11" i="24"/>
  <c r="I11" i="24"/>
  <c r="G11" i="24"/>
  <c r="E11" i="24"/>
  <c r="L10" i="24"/>
  <c r="K10" i="24"/>
  <c r="I10" i="24"/>
  <c r="G10" i="24"/>
  <c r="L8" i="24"/>
  <c r="K8" i="24"/>
  <c r="I8" i="24"/>
  <c r="G8" i="24"/>
  <c r="E8" i="24"/>
  <c r="L7" i="24"/>
  <c r="K7" i="24"/>
  <c r="I7" i="24"/>
  <c r="G7" i="24"/>
  <c r="E7" i="24"/>
  <c r="L6" i="24"/>
  <c r="K6" i="24"/>
  <c r="I6" i="24"/>
  <c r="G6" i="24"/>
  <c r="E6" i="24"/>
  <c r="M28" i="23"/>
  <c r="L28" i="23"/>
  <c r="I28" i="23"/>
  <c r="L24" i="23"/>
  <c r="K24" i="23"/>
  <c r="I24" i="23"/>
  <c r="G24" i="23"/>
  <c r="E24" i="23"/>
  <c r="L23" i="23"/>
  <c r="K23" i="23"/>
  <c r="I23" i="23"/>
  <c r="G23" i="23"/>
  <c r="E23" i="23"/>
  <c r="J21" i="23"/>
  <c r="H21" i="23"/>
  <c r="F21" i="23"/>
  <c r="K20" i="23"/>
  <c r="K21" i="23" s="1"/>
  <c r="I20" i="23"/>
  <c r="I21" i="23" s="1"/>
  <c r="G20" i="23"/>
  <c r="G21" i="23" s="1"/>
  <c r="J18" i="23"/>
  <c r="H18" i="23"/>
  <c r="F18" i="23"/>
  <c r="D18" i="23"/>
  <c r="L17" i="23"/>
  <c r="K17" i="23"/>
  <c r="I17" i="23"/>
  <c r="G17" i="23"/>
  <c r="E17" i="23"/>
  <c r="L16" i="23"/>
  <c r="K16" i="23"/>
  <c r="I16" i="23"/>
  <c r="G16" i="23"/>
  <c r="E16" i="23"/>
  <c r="L15" i="23"/>
  <c r="K15" i="23"/>
  <c r="I15" i="23"/>
  <c r="G15" i="23"/>
  <c r="E15" i="23"/>
  <c r="L14" i="23"/>
  <c r="K14" i="23"/>
  <c r="I14" i="23"/>
  <c r="G14" i="23"/>
  <c r="E14" i="23"/>
  <c r="L13" i="23"/>
  <c r="K13" i="23"/>
  <c r="M13" i="23" s="1"/>
  <c r="L12" i="23"/>
  <c r="K12" i="23"/>
  <c r="I12" i="23"/>
  <c r="G12" i="23"/>
  <c r="E12" i="23"/>
  <c r="L11" i="23"/>
  <c r="K11" i="23"/>
  <c r="I11" i="23"/>
  <c r="G11" i="23"/>
  <c r="E11" i="23"/>
  <c r="L10" i="23"/>
  <c r="K10" i="23"/>
  <c r="I10" i="23"/>
  <c r="G10" i="23"/>
  <c r="L8" i="23"/>
  <c r="K8" i="23"/>
  <c r="I8" i="23"/>
  <c r="G8" i="23"/>
  <c r="E8" i="23"/>
  <c r="L7" i="23"/>
  <c r="K7" i="23"/>
  <c r="I7" i="23"/>
  <c r="G7" i="23"/>
  <c r="E7" i="23"/>
  <c r="L6" i="23"/>
  <c r="K6" i="23"/>
  <c r="I6" i="23"/>
  <c r="G6" i="23"/>
  <c r="E6" i="23"/>
  <c r="M12" i="24" l="1"/>
  <c r="M8" i="24"/>
  <c r="M15" i="24"/>
  <c r="H32" i="25"/>
  <c r="E29" i="25"/>
  <c r="I32" i="25"/>
  <c r="H28" i="25"/>
  <c r="I27" i="25"/>
  <c r="I28" i="25" s="1"/>
  <c r="P25" i="25"/>
  <c r="J22" i="23"/>
  <c r="K22" i="23" s="1"/>
  <c r="M17" i="23"/>
  <c r="M24" i="24"/>
  <c r="M14" i="24"/>
  <c r="M10" i="24"/>
  <c r="M17" i="24"/>
  <c r="L18" i="24"/>
  <c r="L20" i="24" s="1"/>
  <c r="M16" i="24"/>
  <c r="M23" i="24"/>
  <c r="K18" i="24"/>
  <c r="K20" i="24" s="1"/>
  <c r="K21" i="24" s="1"/>
  <c r="G18" i="24"/>
  <c r="G20" i="24" s="1"/>
  <c r="G21" i="24" s="1"/>
  <c r="I18" i="24"/>
  <c r="I20" i="24" s="1"/>
  <c r="I21" i="24" s="1"/>
  <c r="E18" i="24"/>
  <c r="E20" i="24" s="1"/>
  <c r="E21" i="24" s="1"/>
  <c r="M7" i="24"/>
  <c r="M11" i="24"/>
  <c r="M14" i="23"/>
  <c r="M10" i="23"/>
  <c r="M11" i="23"/>
  <c r="H22" i="23"/>
  <c r="I22" i="23" s="1"/>
  <c r="M8" i="23"/>
  <c r="M7" i="23"/>
  <c r="K18" i="23"/>
  <c r="M16" i="23"/>
  <c r="I18" i="23"/>
  <c r="M12" i="23"/>
  <c r="M23" i="23"/>
  <c r="G18" i="23"/>
  <c r="E18" i="23"/>
  <c r="M15" i="23"/>
  <c r="M24" i="23"/>
  <c r="F22" i="23"/>
  <c r="G22" i="23" s="1"/>
  <c r="D20" i="23"/>
  <c r="M6" i="24"/>
  <c r="H20" i="24"/>
  <c r="H21" i="24" s="1"/>
  <c r="H22" i="24" s="1"/>
  <c r="I22" i="24" s="1"/>
  <c r="L18" i="23"/>
  <c r="M6" i="23"/>
  <c r="J22" i="24"/>
  <c r="K22" i="24" s="1"/>
  <c r="D20" i="24"/>
  <c r="D21" i="24" s="1"/>
  <c r="M18" i="24" l="1"/>
  <c r="M20" i="24" s="1"/>
  <c r="M21" i="24" s="1"/>
  <c r="M18" i="23"/>
  <c r="L21" i="24"/>
  <c r="D22" i="24"/>
  <c r="E20" i="23"/>
  <c r="L20" i="23"/>
  <c r="D21" i="23"/>
  <c r="M20" i="23" l="1"/>
  <c r="M21" i="23" s="1"/>
  <c r="E21" i="23"/>
  <c r="L22" i="24"/>
  <c r="E22" i="24"/>
  <c r="M22" i="24" s="1"/>
  <c r="L21" i="23"/>
  <c r="D22" i="23"/>
  <c r="K33" i="3"/>
  <c r="I33" i="3"/>
  <c r="G33" i="3"/>
  <c r="E33" i="3"/>
  <c r="E23" i="9"/>
  <c r="G23" i="9"/>
  <c r="I23" i="9"/>
  <c r="K23" i="9"/>
  <c r="L23" i="9"/>
  <c r="M23" i="9"/>
  <c r="L21" i="6"/>
  <c r="L22" i="23" l="1"/>
  <c r="E22" i="23"/>
  <c r="M22" i="23" s="1"/>
  <c r="E35" i="3"/>
  <c r="G35" i="3"/>
  <c r="I35" i="3"/>
  <c r="K35" i="3"/>
  <c r="L35" i="3"/>
  <c r="J25" i="4"/>
  <c r="K25" i="4" s="1"/>
  <c r="F25" i="4"/>
  <c r="I24" i="4"/>
  <c r="L32" i="9"/>
  <c r="K32" i="9"/>
  <c r="I32" i="9"/>
  <c r="G32" i="9"/>
  <c r="E32" i="9"/>
  <c r="L8" i="9"/>
  <c r="K8" i="9"/>
  <c r="I8" i="9"/>
  <c r="G8" i="9"/>
  <c r="E8" i="9"/>
  <c r="L32" i="8"/>
  <c r="K32" i="8"/>
  <c r="I32" i="8"/>
  <c r="G32" i="8"/>
  <c r="E32" i="8"/>
  <c r="L8" i="8"/>
  <c r="K8" i="8"/>
  <c r="I8" i="8"/>
  <c r="G8" i="8"/>
  <c r="E8" i="8"/>
  <c r="L30" i="6"/>
  <c r="K30" i="6"/>
  <c r="I30" i="6"/>
  <c r="G30" i="6"/>
  <c r="E30" i="6"/>
  <c r="M26" i="6"/>
  <c r="L26" i="6"/>
  <c r="I26" i="6"/>
  <c r="L22" i="6"/>
  <c r="K22" i="6"/>
  <c r="I22" i="6"/>
  <c r="G22" i="6"/>
  <c r="E22" i="6"/>
  <c r="L30" i="7"/>
  <c r="K30" i="7"/>
  <c r="I30" i="7"/>
  <c r="G30" i="7"/>
  <c r="E30" i="7"/>
  <c r="M30" i="7" s="1"/>
  <c r="M22" i="6" l="1"/>
  <c r="M32" i="8"/>
  <c r="M35" i="3"/>
  <c r="M30" i="6"/>
  <c r="M32" i="9"/>
  <c r="G24" i="4"/>
  <c r="G25" i="4" s="1"/>
  <c r="K24" i="4"/>
  <c r="H25" i="4"/>
  <c r="M8" i="9"/>
  <c r="M8" i="8"/>
  <c r="L33" i="3" l="1"/>
  <c r="I25" i="4"/>
  <c r="L8" i="17" l="1"/>
  <c r="K8" i="17"/>
  <c r="I8" i="17"/>
  <c r="G8" i="17"/>
  <c r="E8" i="17"/>
  <c r="L32" i="17"/>
  <c r="K32" i="17"/>
  <c r="I32" i="17"/>
  <c r="G32" i="17"/>
  <c r="E32" i="17"/>
  <c r="M28" i="17"/>
  <c r="L28" i="17"/>
  <c r="I28" i="17"/>
  <c r="L24" i="17"/>
  <c r="K24" i="17"/>
  <c r="I24" i="17"/>
  <c r="G24" i="17"/>
  <c r="E24" i="17"/>
  <c r="L22" i="17"/>
  <c r="K22" i="17"/>
  <c r="I22" i="17"/>
  <c r="G22" i="17"/>
  <c r="E22" i="17"/>
  <c r="J18" i="17"/>
  <c r="J20" i="17" s="1"/>
  <c r="H18" i="17"/>
  <c r="H20" i="17" s="1"/>
  <c r="H21" i="17" s="1"/>
  <c r="I21" i="17" s="1"/>
  <c r="F18" i="17"/>
  <c r="F20" i="17" s="1"/>
  <c r="G20" i="17" s="1"/>
  <c r="G21" i="17" s="1"/>
  <c r="D18" i="17"/>
  <c r="L17" i="17"/>
  <c r="K17" i="17"/>
  <c r="I17" i="17"/>
  <c r="G17" i="17"/>
  <c r="E17" i="17"/>
  <c r="L16" i="17"/>
  <c r="K16" i="17"/>
  <c r="I16" i="17"/>
  <c r="G16" i="17"/>
  <c r="E16" i="17"/>
  <c r="L15" i="17"/>
  <c r="K15" i="17"/>
  <c r="I15" i="17"/>
  <c r="G15" i="17"/>
  <c r="E15" i="17"/>
  <c r="L14" i="17"/>
  <c r="K14" i="17"/>
  <c r="I14" i="17"/>
  <c r="G14" i="17"/>
  <c r="E14" i="17"/>
  <c r="L13" i="17"/>
  <c r="K13" i="17"/>
  <c r="M13" i="17" s="1"/>
  <c r="L12" i="17"/>
  <c r="K12" i="17"/>
  <c r="I12" i="17"/>
  <c r="G12" i="17"/>
  <c r="E12" i="17"/>
  <c r="L11" i="17"/>
  <c r="K11" i="17"/>
  <c r="I11" i="17"/>
  <c r="G11" i="17"/>
  <c r="E11" i="17"/>
  <c r="L10" i="17"/>
  <c r="K10" i="17"/>
  <c r="I10" i="17"/>
  <c r="G10" i="17"/>
  <c r="L7" i="17"/>
  <c r="K7" i="17"/>
  <c r="I7" i="17"/>
  <c r="G7" i="17"/>
  <c r="E7" i="17"/>
  <c r="L6" i="17"/>
  <c r="K6" i="17"/>
  <c r="I6" i="17"/>
  <c r="G6" i="17"/>
  <c r="E6" i="17"/>
  <c r="M22" i="17" l="1"/>
  <c r="M24" i="17"/>
  <c r="M32" i="17"/>
  <c r="N32" i="17" s="1"/>
  <c r="M6" i="17"/>
  <c r="M12" i="17"/>
  <c r="M16" i="17"/>
  <c r="M8" i="17"/>
  <c r="M34" i="17"/>
  <c r="N24" i="17" s="1"/>
  <c r="L18" i="17"/>
  <c r="K20" i="17"/>
  <c r="J21" i="17"/>
  <c r="K21" i="17" s="1"/>
  <c r="D20" i="17"/>
  <c r="E20" i="17" s="1"/>
  <c r="M14" i="17"/>
  <c r="M17" i="17"/>
  <c r="M7" i="17"/>
  <c r="M10" i="17"/>
  <c r="M15" i="17"/>
  <c r="G18" i="17"/>
  <c r="M11" i="17"/>
  <c r="K18" i="17"/>
  <c r="E18" i="17"/>
  <c r="I20" i="17"/>
  <c r="I18" i="17"/>
  <c r="F21" i="17"/>
  <c r="E6" i="6"/>
  <c r="M18" i="17" l="1"/>
  <c r="D21" i="17"/>
  <c r="L21" i="17" s="1"/>
  <c r="L20" i="17"/>
  <c r="M20" i="17"/>
  <c r="L23" i="8"/>
  <c r="K23" i="8"/>
  <c r="I23" i="8"/>
  <c r="G23" i="8"/>
  <c r="E23" i="8"/>
  <c r="L21" i="7"/>
  <c r="K21" i="7"/>
  <c r="I21" i="7"/>
  <c r="G21" i="7"/>
  <c r="E21" i="7"/>
  <c r="M21" i="7" s="1"/>
  <c r="L27" i="4"/>
  <c r="K27" i="4"/>
  <c r="I27" i="4"/>
  <c r="G27" i="4"/>
  <c r="E27" i="4"/>
  <c r="L39" i="3"/>
  <c r="L30" i="3"/>
  <c r="L23" i="3"/>
  <c r="L24" i="3"/>
  <c r="E21" i="17" l="1"/>
  <c r="M21" i="17" s="1"/>
  <c r="M23" i="8"/>
  <c r="M27" i="4"/>
  <c r="M28" i="9"/>
  <c r="L28" i="9"/>
  <c r="I28" i="9"/>
  <c r="L24" i="9"/>
  <c r="K24" i="9"/>
  <c r="I24" i="9"/>
  <c r="G24" i="9"/>
  <c r="E24" i="9"/>
  <c r="J18" i="9"/>
  <c r="J20" i="9" s="1"/>
  <c r="H18" i="9"/>
  <c r="F18" i="9"/>
  <c r="F20" i="9" s="1"/>
  <c r="D18" i="9"/>
  <c r="L17" i="9"/>
  <c r="K17" i="9"/>
  <c r="I17" i="9"/>
  <c r="G17" i="9"/>
  <c r="E17" i="9"/>
  <c r="L16" i="9"/>
  <c r="K16" i="9"/>
  <c r="I16" i="9"/>
  <c r="G16" i="9"/>
  <c r="E16" i="9"/>
  <c r="L15" i="9"/>
  <c r="K15" i="9"/>
  <c r="I15" i="9"/>
  <c r="G15" i="9"/>
  <c r="E15" i="9"/>
  <c r="L14" i="9"/>
  <c r="K14" i="9"/>
  <c r="I14" i="9"/>
  <c r="G14" i="9"/>
  <c r="E14" i="9"/>
  <c r="L13" i="9"/>
  <c r="K13" i="9"/>
  <c r="M13" i="9" s="1"/>
  <c r="L12" i="9"/>
  <c r="K12" i="9"/>
  <c r="I12" i="9"/>
  <c r="G12" i="9"/>
  <c r="E12" i="9"/>
  <c r="L11" i="9"/>
  <c r="K11" i="9"/>
  <c r="I11" i="9"/>
  <c r="G11" i="9"/>
  <c r="E11" i="9"/>
  <c r="L10" i="9"/>
  <c r="K10" i="9"/>
  <c r="I10" i="9"/>
  <c r="G10" i="9"/>
  <c r="L7" i="9"/>
  <c r="K7" i="9"/>
  <c r="I7" i="9"/>
  <c r="G7" i="9"/>
  <c r="E7" i="9"/>
  <c r="L6" i="9"/>
  <c r="K6" i="9"/>
  <c r="I6" i="9"/>
  <c r="G6" i="9"/>
  <c r="E6" i="9"/>
  <c r="M28" i="8"/>
  <c r="L28" i="8"/>
  <c r="I28" i="8"/>
  <c r="L24" i="8"/>
  <c r="K24" i="8"/>
  <c r="I24" i="8"/>
  <c r="G24" i="8"/>
  <c r="E24" i="8"/>
  <c r="J18" i="8"/>
  <c r="J20" i="8" s="1"/>
  <c r="H18" i="8"/>
  <c r="F18" i="8"/>
  <c r="F20" i="8" s="1"/>
  <c r="D18" i="8"/>
  <c r="D20" i="8" s="1"/>
  <c r="L17" i="8"/>
  <c r="K17" i="8"/>
  <c r="I17" i="8"/>
  <c r="G17" i="8"/>
  <c r="E17" i="8"/>
  <c r="L16" i="8"/>
  <c r="K16" i="8"/>
  <c r="I16" i="8"/>
  <c r="G16" i="8"/>
  <c r="E16" i="8"/>
  <c r="L15" i="8"/>
  <c r="K15" i="8"/>
  <c r="I15" i="8"/>
  <c r="G15" i="8"/>
  <c r="E15" i="8"/>
  <c r="L14" i="8"/>
  <c r="K14" i="8"/>
  <c r="I14" i="8"/>
  <c r="G14" i="8"/>
  <c r="E14" i="8"/>
  <c r="L13" i="8"/>
  <c r="K13" i="8"/>
  <c r="M13" i="8" s="1"/>
  <c r="L12" i="8"/>
  <c r="K12" i="8"/>
  <c r="I12" i="8"/>
  <c r="G12" i="8"/>
  <c r="E12" i="8"/>
  <c r="L11" i="8"/>
  <c r="K11" i="8"/>
  <c r="I11" i="8"/>
  <c r="G11" i="8"/>
  <c r="E11" i="8"/>
  <c r="L10" i="8"/>
  <c r="K10" i="8"/>
  <c r="I10" i="8"/>
  <c r="G10" i="8"/>
  <c r="L7" i="8"/>
  <c r="K7" i="8"/>
  <c r="I7" i="8"/>
  <c r="G7" i="8"/>
  <c r="E7" i="8"/>
  <c r="L6" i="8"/>
  <c r="K6" i="8"/>
  <c r="I6" i="8"/>
  <c r="G6" i="8"/>
  <c r="E6" i="8"/>
  <c r="M26" i="7"/>
  <c r="L26" i="7"/>
  <c r="I26" i="7"/>
  <c r="L22" i="7"/>
  <c r="K22" i="7"/>
  <c r="I22" i="7"/>
  <c r="G22" i="7"/>
  <c r="E22" i="7"/>
  <c r="J16" i="7"/>
  <c r="H16" i="7"/>
  <c r="F16" i="7"/>
  <c r="D16" i="7"/>
  <c r="D18" i="7" s="1"/>
  <c r="L15" i="7"/>
  <c r="K15" i="7"/>
  <c r="I15" i="7"/>
  <c r="G15" i="7"/>
  <c r="E15" i="7"/>
  <c r="L14" i="7"/>
  <c r="K14" i="7"/>
  <c r="I14" i="7"/>
  <c r="G14" i="7"/>
  <c r="E14" i="7"/>
  <c r="L13" i="7"/>
  <c r="K13" i="7"/>
  <c r="I13" i="7"/>
  <c r="G13" i="7"/>
  <c r="E13" i="7"/>
  <c r="L12" i="7"/>
  <c r="K12" i="7"/>
  <c r="I12" i="7"/>
  <c r="G12" i="7"/>
  <c r="E12" i="7"/>
  <c r="L11" i="7"/>
  <c r="K11" i="7"/>
  <c r="M11" i="7" s="1"/>
  <c r="L10" i="7"/>
  <c r="K10" i="7"/>
  <c r="I10" i="7"/>
  <c r="G10" i="7"/>
  <c r="E10" i="7"/>
  <c r="L9" i="7"/>
  <c r="K9" i="7"/>
  <c r="I9" i="7"/>
  <c r="G9" i="7"/>
  <c r="E9" i="7"/>
  <c r="L8" i="7"/>
  <c r="K8" i="7"/>
  <c r="I8" i="7"/>
  <c r="G8" i="7"/>
  <c r="L7" i="7"/>
  <c r="K7" i="7"/>
  <c r="I7" i="7"/>
  <c r="G7" i="7"/>
  <c r="E7" i="7"/>
  <c r="L6" i="7"/>
  <c r="K6" i="7"/>
  <c r="I6" i="7"/>
  <c r="G6" i="7"/>
  <c r="E6" i="7"/>
  <c r="L20" i="6"/>
  <c r="K20" i="6"/>
  <c r="I20" i="6"/>
  <c r="G20" i="6"/>
  <c r="E20" i="6"/>
  <c r="J16" i="6"/>
  <c r="H16" i="6"/>
  <c r="H18" i="6" s="1"/>
  <c r="H19" i="6" s="1"/>
  <c r="I19" i="6" s="1"/>
  <c r="F16" i="6"/>
  <c r="D16" i="6"/>
  <c r="L15" i="6"/>
  <c r="K15" i="6"/>
  <c r="I15" i="6"/>
  <c r="G15" i="6"/>
  <c r="E15" i="6"/>
  <c r="L14" i="6"/>
  <c r="K14" i="6"/>
  <c r="I14" i="6"/>
  <c r="G14" i="6"/>
  <c r="E14" i="6"/>
  <c r="L13" i="6"/>
  <c r="K13" i="6"/>
  <c r="I13" i="6"/>
  <c r="G13" i="6"/>
  <c r="E13" i="6"/>
  <c r="L12" i="6"/>
  <c r="K12" i="6"/>
  <c r="I12" i="6"/>
  <c r="G12" i="6"/>
  <c r="E12" i="6"/>
  <c r="L11" i="6"/>
  <c r="K11" i="6"/>
  <c r="M11" i="6" s="1"/>
  <c r="L10" i="6"/>
  <c r="K10" i="6"/>
  <c r="I10" i="6"/>
  <c r="G10" i="6"/>
  <c r="E10" i="6"/>
  <c r="L9" i="6"/>
  <c r="K9" i="6"/>
  <c r="I9" i="6"/>
  <c r="G9" i="6"/>
  <c r="E9" i="6"/>
  <c r="L8" i="6"/>
  <c r="K8" i="6"/>
  <c r="I8" i="6"/>
  <c r="G8" i="6"/>
  <c r="L7" i="6"/>
  <c r="K7" i="6"/>
  <c r="I7" i="6"/>
  <c r="G7" i="6"/>
  <c r="E7" i="6"/>
  <c r="L6" i="6"/>
  <c r="K6" i="6"/>
  <c r="I6" i="6"/>
  <c r="G6" i="6"/>
  <c r="I31" i="4"/>
  <c r="L31" i="4"/>
  <c r="L22" i="4"/>
  <c r="L23" i="4"/>
  <c r="L7" i="4"/>
  <c r="L8" i="4"/>
  <c r="L9" i="4"/>
  <c r="L10" i="4"/>
  <c r="L11" i="4"/>
  <c r="L12" i="4"/>
  <c r="L13" i="4"/>
  <c r="L14" i="4"/>
  <c r="L15" i="4"/>
  <c r="L16" i="4"/>
  <c r="L17" i="4"/>
  <c r="L6" i="4"/>
  <c r="M7" i="7" l="1"/>
  <c r="L18" i="9"/>
  <c r="L20" i="9" s="1"/>
  <c r="D20" i="9"/>
  <c r="D21" i="9" s="1"/>
  <c r="D22" i="9" s="1"/>
  <c r="M12" i="6"/>
  <c r="M9" i="6"/>
  <c r="H20" i="9"/>
  <c r="H21" i="9" s="1"/>
  <c r="H22" i="9" s="1"/>
  <c r="I22" i="9" s="1"/>
  <c r="H20" i="8"/>
  <c r="H21" i="8" s="1"/>
  <c r="H22" i="8" s="1"/>
  <c r="I22" i="8" s="1"/>
  <c r="M24" i="9"/>
  <c r="M11" i="9"/>
  <c r="M14" i="9"/>
  <c r="M16" i="9"/>
  <c r="M10" i="8"/>
  <c r="M10" i="7"/>
  <c r="M13" i="7"/>
  <c r="M17" i="8"/>
  <c r="I18" i="9"/>
  <c r="I20" i="9" s="1"/>
  <c r="I21" i="9" s="1"/>
  <c r="K18" i="9"/>
  <c r="K20" i="9" s="1"/>
  <c r="M10" i="9"/>
  <c r="M17" i="9"/>
  <c r="G18" i="9"/>
  <c r="G20" i="9" s="1"/>
  <c r="M6" i="9"/>
  <c r="M7" i="9"/>
  <c r="E18" i="9"/>
  <c r="E20" i="9" s="1"/>
  <c r="M12" i="9"/>
  <c r="M15" i="9"/>
  <c r="G16" i="7"/>
  <c r="G18" i="7" s="1"/>
  <c r="M12" i="8"/>
  <c r="M15" i="8"/>
  <c r="M16" i="8"/>
  <c r="M11" i="8"/>
  <c r="M14" i="8"/>
  <c r="M24" i="8"/>
  <c r="K18" i="8"/>
  <c r="K20" i="8" s="1"/>
  <c r="L18" i="8"/>
  <c r="L20" i="8" s="1"/>
  <c r="I18" i="8"/>
  <c r="I20" i="8" s="1"/>
  <c r="I21" i="8" s="1"/>
  <c r="M7" i="8"/>
  <c r="G18" i="8"/>
  <c r="G20" i="8" s="1"/>
  <c r="E18" i="8"/>
  <c r="E20" i="8" s="1"/>
  <c r="D21" i="8"/>
  <c r="D22" i="8" s="1"/>
  <c r="M12" i="7"/>
  <c r="M22" i="7"/>
  <c r="K16" i="7"/>
  <c r="K18" i="7" s="1"/>
  <c r="M8" i="7"/>
  <c r="M15" i="7"/>
  <c r="M6" i="7"/>
  <c r="M9" i="7"/>
  <c r="M14" i="7"/>
  <c r="I16" i="7"/>
  <c r="I18" i="7" s="1"/>
  <c r="L16" i="7"/>
  <c r="L18" i="7" s="1"/>
  <c r="E16" i="7"/>
  <c r="E18" i="7" s="1"/>
  <c r="M8" i="6"/>
  <c r="K16" i="6"/>
  <c r="M14" i="6"/>
  <c r="M7" i="6"/>
  <c r="M10" i="6"/>
  <c r="M13" i="6"/>
  <c r="M20" i="6"/>
  <c r="M32" i="6" s="1"/>
  <c r="I16" i="6"/>
  <c r="G16" i="6"/>
  <c r="E16" i="6"/>
  <c r="L16" i="6"/>
  <c r="M15" i="6"/>
  <c r="D18" i="6"/>
  <c r="D19" i="6" s="1"/>
  <c r="E19" i="6" s="1"/>
  <c r="M6" i="8"/>
  <c r="M6" i="6"/>
  <c r="I18" i="6"/>
  <c r="F18" i="6"/>
  <c r="J18" i="6"/>
  <c r="K8" i="4"/>
  <c r="K9" i="4"/>
  <c r="I8" i="4"/>
  <c r="I9" i="4"/>
  <c r="G8" i="4"/>
  <c r="G9" i="4"/>
  <c r="E7" i="4"/>
  <c r="E8" i="4"/>
  <c r="E9" i="4"/>
  <c r="E11" i="4"/>
  <c r="E6" i="4"/>
  <c r="N30" i="6" l="1"/>
  <c r="N22" i="6"/>
  <c r="E18" i="6"/>
  <c r="M9" i="4"/>
  <c r="M8" i="4"/>
  <c r="M16" i="7"/>
  <c r="M18" i="7" s="1"/>
  <c r="M18" i="8"/>
  <c r="M20" i="8" s="1"/>
  <c r="E21" i="9"/>
  <c r="M18" i="9"/>
  <c r="M20" i="9" s="1"/>
  <c r="E21" i="8"/>
  <c r="M16" i="6"/>
  <c r="L18" i="6"/>
  <c r="E22" i="9"/>
  <c r="J21" i="9"/>
  <c r="J22" i="9" s="1"/>
  <c r="K22" i="9" s="1"/>
  <c r="K21" i="9"/>
  <c r="F21" i="9"/>
  <c r="G21" i="9"/>
  <c r="F21" i="8"/>
  <c r="G21" i="8"/>
  <c r="J21" i="8"/>
  <c r="J22" i="8" s="1"/>
  <c r="K22" i="8" s="1"/>
  <c r="K21" i="8"/>
  <c r="E22" i="8"/>
  <c r="D19" i="7"/>
  <c r="F19" i="7"/>
  <c r="F20" i="7" s="1"/>
  <c r="G20" i="7" s="1"/>
  <c r="G19" i="7"/>
  <c r="H19" i="7"/>
  <c r="H20" i="7" s="1"/>
  <c r="I20" i="7" s="1"/>
  <c r="I19" i="7"/>
  <c r="J19" i="7"/>
  <c r="J20" i="7" s="1"/>
  <c r="K20" i="7" s="1"/>
  <c r="K19" i="7"/>
  <c r="K18" i="6"/>
  <c r="J19" i="6"/>
  <c r="K19" i="6" s="1"/>
  <c r="F19" i="6"/>
  <c r="G18" i="6"/>
  <c r="G19" i="6" s="1"/>
  <c r="M39" i="3"/>
  <c r="K30" i="3"/>
  <c r="I30" i="3"/>
  <c r="G30" i="3"/>
  <c r="E30" i="3"/>
  <c r="E22" i="4"/>
  <c r="E23" i="4"/>
  <c r="K22" i="4"/>
  <c r="K23" i="4"/>
  <c r="I22" i="4"/>
  <c r="I23" i="4"/>
  <c r="G23" i="4"/>
  <c r="M10" i="3" l="1"/>
  <c r="M8" i="3"/>
  <c r="M9" i="3"/>
  <c r="M23" i="4"/>
  <c r="L19" i="6"/>
  <c r="M18" i="6"/>
  <c r="M19" i="6"/>
  <c r="F22" i="9"/>
  <c r="L21" i="9"/>
  <c r="M21" i="9"/>
  <c r="M21" i="8"/>
  <c r="F22" i="8"/>
  <c r="L21" i="8"/>
  <c r="L19" i="7"/>
  <c r="D20" i="7"/>
  <c r="M19" i="7"/>
  <c r="E19" i="7"/>
  <c r="M30" i="3"/>
  <c r="M31" i="4"/>
  <c r="D18" i="4"/>
  <c r="D24" i="4" s="1"/>
  <c r="E24" i="4" l="1"/>
  <c r="M24" i="4" s="1"/>
  <c r="D25" i="4"/>
  <c r="L24" i="4"/>
  <c r="G22" i="9"/>
  <c r="M22" i="9" s="1"/>
  <c r="M34" i="9" s="1"/>
  <c r="L22" i="9"/>
  <c r="G22" i="8"/>
  <c r="M22" i="8" s="1"/>
  <c r="M34" i="8" s="1"/>
  <c r="L22" i="8"/>
  <c r="E20" i="7"/>
  <c r="M20" i="7" s="1"/>
  <c r="L20" i="7"/>
  <c r="D20" i="4"/>
  <c r="G22" i="4"/>
  <c r="M22" i="4" s="1"/>
  <c r="F18" i="4"/>
  <c r="F26" i="4" s="1"/>
  <c r="G26" i="4" s="1"/>
  <c r="H18" i="4"/>
  <c r="H26" i="4" s="1"/>
  <c r="I26" i="4" s="1"/>
  <c r="J18" i="4"/>
  <c r="J26" i="4" s="1"/>
  <c r="K26" i="4" s="1"/>
  <c r="K16" i="4"/>
  <c r="I14" i="4"/>
  <c r="K15" i="4"/>
  <c r="K12" i="4"/>
  <c r="I12" i="4"/>
  <c r="G12" i="4"/>
  <c r="E12" i="4"/>
  <c r="M12" i="4" s="1"/>
  <c r="E14" i="4"/>
  <c r="E15" i="4"/>
  <c r="E16" i="4"/>
  <c r="E17" i="4"/>
  <c r="K14" i="4"/>
  <c r="G6" i="4"/>
  <c r="I6" i="4"/>
  <c r="K6" i="4"/>
  <c r="G7" i="4"/>
  <c r="I7" i="4"/>
  <c r="K7" i="4"/>
  <c r="G10" i="4"/>
  <c r="I10" i="4"/>
  <c r="K10" i="4"/>
  <c r="G11" i="4"/>
  <c r="I11" i="4"/>
  <c r="K11" i="4"/>
  <c r="K13" i="4"/>
  <c r="M13" i="4" s="1"/>
  <c r="G14" i="4"/>
  <c r="G15" i="4"/>
  <c r="I15" i="4"/>
  <c r="G16" i="4"/>
  <c r="I16" i="4"/>
  <c r="G17" i="4"/>
  <c r="I17" i="4"/>
  <c r="K17" i="4"/>
  <c r="M10" i="4" l="1"/>
  <c r="D26" i="4"/>
  <c r="E25" i="4"/>
  <c r="M25" i="4" s="1"/>
  <c r="L25" i="4"/>
  <c r="M6" i="4"/>
  <c r="N22" i="9"/>
  <c r="N32" i="9"/>
  <c r="N22" i="8"/>
  <c r="N32" i="8"/>
  <c r="M32" i="7"/>
  <c r="N30" i="7" s="1"/>
  <c r="M14" i="4"/>
  <c r="E20" i="4"/>
  <c r="L18" i="4"/>
  <c r="M11" i="4"/>
  <c r="M17" i="4"/>
  <c r="I18" i="4"/>
  <c r="M16" i="4"/>
  <c r="G18" i="4"/>
  <c r="M15" i="4"/>
  <c r="K18" i="4"/>
  <c r="M7" i="4"/>
  <c r="H20" i="4"/>
  <c r="I20" i="4" s="1"/>
  <c r="J20" i="4"/>
  <c r="K20" i="4" s="1"/>
  <c r="F20" i="4"/>
  <c r="F21" i="4" s="1"/>
  <c r="E18" i="4"/>
  <c r="D21" i="4"/>
  <c r="J31" i="3"/>
  <c r="H31" i="3"/>
  <c r="F25" i="3"/>
  <c r="F31" i="3" s="1"/>
  <c r="D25" i="3"/>
  <c r="D31" i="3" s="1"/>
  <c r="M6" i="3" l="1"/>
  <c r="F32" i="3"/>
  <c r="G31" i="3"/>
  <c r="G32" i="3" s="1"/>
  <c r="L31" i="3"/>
  <c r="D32" i="3"/>
  <c r="E31" i="3"/>
  <c r="I31" i="3"/>
  <c r="I32" i="3" s="1"/>
  <c r="H32" i="3"/>
  <c r="J32" i="3"/>
  <c r="K31" i="3"/>
  <c r="K32" i="3" s="1"/>
  <c r="E26" i="4"/>
  <c r="M26" i="4" s="1"/>
  <c r="L26" i="4"/>
  <c r="N20" i="7"/>
  <c r="H21" i="4"/>
  <c r="I21" i="4" s="1"/>
  <c r="E21" i="4"/>
  <c r="L20" i="4"/>
  <c r="L25" i="3"/>
  <c r="G20" i="4"/>
  <c r="G21" i="4" s="1"/>
  <c r="J21" i="4"/>
  <c r="K21" i="4" s="1"/>
  <c r="M18" i="4"/>
  <c r="D27" i="3"/>
  <c r="D28" i="3" s="1"/>
  <c r="D29" i="3" s="1"/>
  <c r="F27" i="3"/>
  <c r="G27" i="3" s="1"/>
  <c r="G28" i="3" s="1"/>
  <c r="H27" i="3"/>
  <c r="I27" i="3" s="1"/>
  <c r="I28" i="3" s="1"/>
  <c r="J27" i="3"/>
  <c r="M16" i="3"/>
  <c r="M7" i="3"/>
  <c r="F28" i="3" l="1"/>
  <c r="F29" i="3" s="1"/>
  <c r="M11" i="3"/>
  <c r="M12" i="3"/>
  <c r="M15" i="3"/>
  <c r="L32" i="3"/>
  <c r="E32" i="3"/>
  <c r="M31" i="3"/>
  <c r="M32" i="3" s="1"/>
  <c r="E27" i="3"/>
  <c r="E28" i="3" s="1"/>
  <c r="M21" i="4"/>
  <c r="L27" i="3"/>
  <c r="M20" i="4"/>
  <c r="L21" i="4"/>
  <c r="H28" i="3"/>
  <c r="H29" i="3" s="1"/>
  <c r="M24" i="3"/>
  <c r="G25" i="3"/>
  <c r="M22" i="3"/>
  <c r="M19" i="3"/>
  <c r="E25" i="3"/>
  <c r="M21" i="3"/>
  <c r="M23" i="3"/>
  <c r="M18" i="3"/>
  <c r="M20" i="3"/>
  <c r="I29" i="3" l="1"/>
  <c r="M25" i="3"/>
  <c r="M33" i="3" s="1"/>
  <c r="G29" i="3"/>
  <c r="E29" i="3"/>
  <c r="J28" i="3"/>
  <c r="J29" i="3" s="1"/>
  <c r="L29" i="3" s="1"/>
  <c r="K27" i="3"/>
  <c r="M27" i="3" s="1"/>
  <c r="M28" i="3" s="1"/>
  <c r="L28" i="3" l="1"/>
  <c r="M29" i="3"/>
  <c r="K28" i="3"/>
  <c r="K29" i="3" s="1"/>
  <c r="L27" i="25" l="1"/>
  <c r="M27" i="25" s="1"/>
  <c r="D28" i="25"/>
  <c r="L28" i="25" s="1"/>
  <c r="M28" i="25" s="1"/>
  <c r="D29" i="25"/>
  <c r="L29" i="25" s="1"/>
  <c r="M29" i="25" s="1"/>
  <c r="E27" i="25"/>
  <c r="E28" i="25" s="1"/>
  <c r="L31" i="25"/>
  <c r="M31" i="25" s="1"/>
  <c r="M44" i="25" s="1"/>
  <c r="M45" i="25" s="1"/>
  <c r="E31" i="25"/>
  <c r="E32" i="25"/>
  <c r="D33" i="25"/>
  <c r="L33" i="25" s="1"/>
  <c r="M33" i="25" s="1"/>
  <c r="D32" i="25"/>
  <c r="L32" i="25"/>
  <c r="M32" i="25" s="1"/>
  <c r="E33" i="25" l="1"/>
</calcChain>
</file>

<file path=xl/sharedStrings.xml><?xml version="1.0" encoding="utf-8"?>
<sst xmlns="http://schemas.openxmlformats.org/spreadsheetml/2006/main" count="1188" uniqueCount="140">
  <si>
    <t>Предметные области</t>
  </si>
  <si>
    <t>Количество часов (в неделю/в год)</t>
  </si>
  <si>
    <t>классы</t>
  </si>
  <si>
    <t>V</t>
  </si>
  <si>
    <t>VI</t>
  </si>
  <si>
    <t>VII</t>
  </si>
  <si>
    <t>VIII</t>
  </si>
  <si>
    <t>Русский язык и литература</t>
  </si>
  <si>
    <t>Русский язык</t>
  </si>
  <si>
    <t>Литература</t>
  </si>
  <si>
    <t>Иностранный язык</t>
  </si>
  <si>
    <t>Математика</t>
  </si>
  <si>
    <t>Алгебра</t>
  </si>
  <si>
    <t>Геометрия</t>
  </si>
  <si>
    <t>Вероятность и статистика</t>
  </si>
  <si>
    <t>Информатика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</si>
  <si>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</si>
  <si>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</si>
  <si>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</si>
  <si>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</si>
  <si>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</si>
  <si>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</si>
  <si>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</si>
  <si>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</si>
  <si>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</si>
  <si>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Изобразительное искусство</t>
  </si>
  <si>
    <t>Музыка</t>
  </si>
  <si>
    <t>Технология</t>
  </si>
  <si>
    <t>Физическая культура</t>
  </si>
  <si>
    <t>учебные предметы</t>
  </si>
  <si>
    <t>Иностранные языки</t>
  </si>
  <si>
    <t>История России</t>
  </si>
  <si>
    <t>Всеобщая история</t>
  </si>
  <si>
    <t>Физическая культура и основы безопасности жизнедеятельности</t>
  </si>
  <si>
    <t>Основы безопасности жизнедеятельности</t>
  </si>
  <si>
    <t>учебные курсы, модули (при наличии)</t>
  </si>
  <si>
    <t>ВНЕУРОЧНАЯ ДЕЯТЕЛЬНОСТЬ</t>
  </si>
  <si>
    <t>Математика и информатика</t>
  </si>
  <si>
    <t>Итого, обязательная часть</t>
  </si>
  <si>
    <t xml:space="preserve">Итого, часть, формируемая участниками ОО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</si>
  <si>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модуль по новейшей истории России, углублённое изучение учебных предметов и др. </t>
  </si>
  <si>
    <t xml:space="preserve">Всего, часов
V-IX 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</si>
  <si>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литература, ОДНКР, второй иностранный язык, модуль по новейшей истории России, углублённое изучение учебных предметов и др. </t>
  </si>
  <si>
    <t>Обязательная часть</t>
  </si>
  <si>
    <t xml:space="preserve">Часть, формируемая участниками образовательных отношений  </t>
  </si>
  <si>
    <t>по формированию функциональной грамотности</t>
  </si>
  <si>
    <t>ИТОГО, учебная нагрузка при 5-дневной учебной неделе</t>
  </si>
  <si>
    <t xml:space="preserve">деятельность ученических сообществ и воспитательные мероприятия </t>
  </si>
  <si>
    <t>Часы, отведенные на внеурочную деятельность, должны быть организованы в формах, отличных от урочных, предусматривающих проведение общественно полезных практик, исследовательской деятельности, реализации образовательных проектов, экскурсий, походов, соревнований, посещений театров, музеев и иные формы.</t>
  </si>
  <si>
    <t>Формы внеурочной деятельности</t>
  </si>
  <si>
    <t>орг. обеспечение учебной деят-ти, взаимодействие с родителями, организация пед. поддержки</t>
  </si>
  <si>
    <t xml:space="preserve">по учебным предметам, курсам, модулям (физическая культура, углублённое изучение предметов и др.) 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</si>
  <si>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неделе, не более</t>
  </si>
  <si>
    <t>ПРИМЕРНЫЙ УЧЕБНЫЙ ПЛАН НАЧАЛЬНОГО ОБЩЕГО ОБРАЗОВАНИЯ</t>
  </si>
  <si>
    <t>I</t>
  </si>
  <si>
    <t>II</t>
  </si>
  <si>
    <t>III</t>
  </si>
  <si>
    <t>IV</t>
  </si>
  <si>
    <t xml:space="preserve">Всего, часов
I-IV </t>
  </si>
  <si>
    <t>Русский язык и литературное чтение</t>
  </si>
  <si>
    <t>Литературное чтение</t>
  </si>
  <si>
    <t>учебные модули (при наличии)</t>
  </si>
  <si>
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</si>
  <si>
    <t>Обществознание и естествознание ("окружающий мир")</t>
  </si>
  <si>
    <t>Окружающий мир</t>
  </si>
  <si>
    <t>Основы религиозных культур и светской этики</t>
  </si>
  <si>
    <t xml:space="preserve">"Основы православной культуры"
"Основы иудейской культуры"
"Основы буддийской культуры"
"Основы исламской культуры"
"Основы религиозных культур народов России"
"Основы светской этики"
</t>
  </si>
  <si>
    <t xml:space="preserve"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литературное чтение на родном языке и др. </t>
  </si>
  <si>
    <t>ИТОГО, учебная нагрузка при 6-дневной учебной неделе
 (в 1 классе только 5-дневное обучение)</t>
  </si>
  <si>
    <t>Учебные предметы, курсы,  модули по выбору обучающихся, родителей (законных представителей) несовершеннолетних обучающихся с целью удовлетворения различных интересов обучающихся, в т.ч. дополнительные часы на изучение обязательных учебных предметов, и обязательных учебных предметов, изучение которых проводится при наличии возможностей Организации: родной язык, родная литература</t>
  </si>
  <si>
    <t>Родной язык и литературное чтение на родном языке</t>
  </si>
  <si>
    <t>Родной язык</t>
  </si>
  <si>
    <t>Литературное чтение на родном языке</t>
  </si>
  <si>
    <t>Познавательная
Художественное творчество
Проблемно-ценностное общение
Турстско-краеведческая
Спортивно-оздоровительная
Трудовая
Игровая</t>
  </si>
  <si>
    <t>Курсы внеурочной деятельности по видам деятельности (перечень предлагает Организация)</t>
  </si>
  <si>
    <t>Русский язык и родная литература</t>
  </si>
  <si>
    <t>Родная литература</t>
  </si>
  <si>
    <t>Второй иностранный язык</t>
  </si>
  <si>
    <t>Курсы внеурочной деятельности по основным направленим деятельности (Перечень предлагается Организацией)</t>
  </si>
  <si>
    <t>Родной язык и (или) государственный язык республики Российской Федерации</t>
  </si>
  <si>
    <t>ПРИМЕРНЫЙ УЧЕБНЫЙ ПЛАН НАЧАЛЬНОГО ОБЩЕГО ОБРАЗОВАНИЯ (5-дн. учебная неделя)</t>
  </si>
  <si>
    <t>ПРИМЕРНЫЙ УЧЕБНЫЙ ПЛАН НАЧАЛЬНОГО ОБЩЕГО ОБРАЗОВАНИЯ (1 кл. - 5  дн., 2-4 кл. - 6 дн.)</t>
  </si>
  <si>
    <t>Вариант 1 (5-дн. учебная неделя)</t>
  </si>
  <si>
    <t>Учебные предметы</t>
  </si>
  <si>
    <t>Учебные модули (при наличии)</t>
  </si>
  <si>
    <t>Классы</t>
  </si>
  <si>
    <t>Количество часов по классам</t>
  </si>
  <si>
    <t>Неделя</t>
  </si>
  <si>
    <t>Год</t>
  </si>
  <si>
    <t>Рекомендовано</t>
  </si>
  <si>
    <t>Справочно: Количество учебных недель</t>
  </si>
  <si>
    <r>
      <rPr>
        <b/>
        <i/>
        <sz val="12"/>
        <color theme="1"/>
        <rFont val="Times New Roman"/>
        <family val="1"/>
        <charset val="204"/>
      </rPr>
      <t>Справочно:</t>
    </r>
    <r>
      <rPr>
        <i/>
        <sz val="12"/>
        <color theme="1"/>
        <rFont val="Times New Roman"/>
        <family val="1"/>
        <charset val="204"/>
      </rPr>
      <t>Учебная нагрузка, предусмотренная Гигиеническими нормативами и Санитарно-эпидемиологическими требованиями при 5-дневной учебной неделе, не более</t>
    </r>
  </si>
  <si>
    <t>ИТОГО, учебная нагрузка при 6-дневной научебной неделе</t>
  </si>
  <si>
    <t>Норматив ФГОС</t>
  </si>
  <si>
    <t>Итого с учетом внеурочной деятельности</t>
  </si>
  <si>
    <t>Учебная нагрузка, предусмотренная Гигиеническими нормативами и Санитарно-эпидемиологическими требованиями при 6-дневной учебной неделе и ФГОС</t>
  </si>
  <si>
    <t>Вариант 3 (5-дн. учебная неделя в 1 классе, далее 6-дн. учебная неделя)</t>
  </si>
  <si>
    <t>Вариант 5 с обучением на родном языке</t>
  </si>
  <si>
    <t>ИТОГО, учебная нагрузка при 6-дневной учебной неделе  (в 1 классе только 5-дневное обучение)</t>
  </si>
  <si>
    <t>Вариант 4 c изучением родного языка  (подведение  под Санпин)</t>
  </si>
  <si>
    <t>Вариант 5 c обучением на родном языке  (подведение  под Санпин)</t>
  </si>
  <si>
    <t>Вариант 2 (5-дн. учебная неделя с изучением родного языка или обучением на родном языке)</t>
  </si>
  <si>
    <t>Вариант 4 с изучением родного языка или обучением на родном языке</t>
  </si>
  <si>
    <t>X</t>
  </si>
  <si>
    <t>XI</t>
  </si>
  <si>
    <t>Базовый</t>
  </si>
  <si>
    <t>Углубленный</t>
  </si>
  <si>
    <t>Всего, часов
X-XI</t>
  </si>
  <si>
    <t>ПРИМЕРНЫЙ УЧЕБНЫЙ ПЛАН СРЕДНЕГО ОБЩЕГО ОБРАЗОВАНИЯ (Технологический профиль)</t>
  </si>
  <si>
    <t>ПРИМЕРНЫЙ УЧЕБНЫЙ ПЛАН СРЕДНЕГО ОБЩЕГО ОБРАЗОВАНИЯ (Технологический профиль) 5-ти дневная неделя</t>
  </si>
  <si>
    <t>х</t>
  </si>
  <si>
    <t>Экономика</t>
  </si>
  <si>
    <t>13 обязательных предметов на базовом уровне</t>
  </si>
  <si>
    <t xml:space="preserve">ПРИМЕРНЫЙ УЧЕБНЫЙ ПЛАН СРЕДНЕГО ОБЩЕГО ОБРАЗОВАНИЯ </t>
  </si>
  <si>
    <t>min 2 170</t>
  </si>
  <si>
    <t>ПРИМЕРНЫЙ УЧЕБНЫЙ ПЛАН СРЕДНЕГО ОБЩЕГО ОБРАЗОВАНИЯ (гуманитарный профиль) 5-ти дневная неделя</t>
  </si>
  <si>
    <t>ПРИМЕРНЫЙ УЧЕБНЫЙ ПЛАН СРЕДНЕГО ОБЩЕГО ОБРАЗОВАНИЯ (Технологический, IT профиль с изучением родных языков) 5-ти дневная неделя</t>
  </si>
  <si>
    <t>Предметная область</t>
  </si>
  <si>
    <t>Учебный предмет</t>
  </si>
  <si>
    <t>Уровень</t>
  </si>
  <si>
    <t>10 класс</t>
  </si>
  <si>
    <t>11 класс</t>
  </si>
  <si>
    <t xml:space="preserve">Русский язык </t>
  </si>
  <si>
    <t>Б</t>
  </si>
  <si>
    <t>У</t>
  </si>
  <si>
    <t xml:space="preserve">История </t>
  </si>
  <si>
    <r>
      <t xml:space="preserve">Физическая культура, основы безопасности </t>
    </r>
    <r>
      <rPr>
        <sz val="11"/>
        <color theme="1"/>
        <rFont val="Times New Roman"/>
        <family val="1"/>
        <charset val="204"/>
      </rPr>
      <t>жизнедеятельности</t>
    </r>
  </si>
  <si>
    <t>Индивидуальный проект</t>
  </si>
  <si>
    <t>ИТОГО</t>
  </si>
  <si>
    <t>Технологический (инженерный) профиль</t>
  </si>
  <si>
    <t>5-ти дневная неделя</t>
  </si>
  <si>
    <t>6-ти дневная неделя</t>
  </si>
  <si>
    <t>Часть, формируемая участниками образовательных отношений</t>
  </si>
  <si>
    <t>Учебные недели</t>
  </si>
  <si>
    <t>Всего часов</t>
  </si>
  <si>
    <r>
      <t xml:space="preserve">Максимально допустимая недельная нагрузка </t>
    </r>
    <r>
      <rPr>
        <b/>
        <sz val="12"/>
        <color rgb="FF231F20"/>
        <rFont val="Times New Roman"/>
        <family val="1"/>
        <charset val="204"/>
      </rPr>
      <t>в соответствии с действующими санитарными правилами и нормами</t>
    </r>
  </si>
  <si>
    <t>Количество часов в неделю</t>
  </si>
  <si>
    <r>
      <t xml:space="preserve">Общая допустимая недельная нагрузка </t>
    </r>
    <r>
      <rPr>
        <b/>
        <sz val="12"/>
        <color rgb="FF231F20"/>
        <rFont val="Times New Roman"/>
        <family val="1"/>
        <charset val="204"/>
      </rPr>
      <t>в соответствии с действующими санитарными правилами и нормами в часах итого</t>
    </r>
  </si>
  <si>
    <t>Инженерно-технологический профиль (ИТ)</t>
  </si>
  <si>
    <t>проверка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</si>
</sst>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  <numFmt numFmtId="167" formatCode="0.00_ ;[Red]\-0.00\ "/>
  </numFmts>
  <fonts count="2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3"/>
      <color rgb="FFFF0000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231F2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2" fillId="2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" fillId="2" borderId="9" xfId="0" applyFont="1" applyFill="1" applyBorder="1"/>
    <xf numFmtId="0" fontId="2" fillId="2" borderId="10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/>
    </xf>
    <xf numFmtId="0" fontId="7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9" fillId="0" borderId="0" xfId="0" applyFont="1"/>
    <xf numFmtId="0" fontId="1" fillId="0" borderId="5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2" fillId="2" borderId="26" xfId="0" applyFont="1" applyFill="1" applyBorder="1"/>
    <xf numFmtId="0" fontId="1" fillId="2" borderId="26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166" fontId="11" fillId="0" borderId="0" xfId="2" applyNumberFormat="1" applyFont="1" applyAlignment="1">
      <alignment vertical="center"/>
    </xf>
    <xf numFmtId="165" fontId="11" fillId="0" borderId="0" xfId="1" applyNumberFormat="1" applyFont="1" applyAlignment="1">
      <alignment vertical="center"/>
    </xf>
    <xf numFmtId="165" fontId="11" fillId="0" borderId="0" xfId="1" applyNumberFormat="1" applyFont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9" fontId="16" fillId="0" borderId="0" xfId="2" applyFont="1" applyAlignment="1">
      <alignment horizontal="center" vertical="center"/>
    </xf>
    <xf numFmtId="10" fontId="16" fillId="0" borderId="0" xfId="2" applyNumberFormat="1" applyFont="1" applyAlignment="1">
      <alignment horizontal="center" vertical="center"/>
    </xf>
    <xf numFmtId="166" fontId="0" fillId="0" borderId="0" xfId="2" applyNumberFormat="1" applyFont="1"/>
    <xf numFmtId="0" fontId="2" fillId="4" borderId="1" xfId="0" applyFont="1" applyFill="1" applyBorder="1" applyAlignment="1">
      <alignment horizontal="center" vertical="center"/>
    </xf>
    <xf numFmtId="165" fontId="0" fillId="0" borderId="0" xfId="1" applyNumberFormat="1" applyFont="1"/>
    <xf numFmtId="0" fontId="17" fillId="10" borderId="12" xfId="0" applyFont="1" applyFill="1" applyBorder="1" applyAlignment="1">
      <alignment horizontal="center" vertical="center"/>
    </xf>
    <xf numFmtId="3" fontId="0" fillId="0" borderId="0" xfId="0" applyNumberFormat="1"/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3" fillId="0" borderId="28" xfId="0" applyFont="1" applyBorder="1" applyAlignment="1">
      <alignment vertical="center" wrapText="1"/>
    </xf>
    <xf numFmtId="0" fontId="1" fillId="0" borderId="44" xfId="0" applyFont="1" applyBorder="1" applyAlignment="1">
      <alignment horizontal="justify" vertical="center" wrapText="1"/>
    </xf>
    <xf numFmtId="0" fontId="3" fillId="0" borderId="48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6" fillId="3" borderId="9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3" borderId="9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6" fillId="7" borderId="48" xfId="0" applyFont="1" applyFill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2" fillId="8" borderId="3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165" fontId="11" fillId="0" borderId="0" xfId="1" applyNumberFormat="1" applyFont="1" applyAlignment="1">
      <alignment horizont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8" fillId="0" borderId="23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167" fontId="3" fillId="0" borderId="53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3" fontId="23" fillId="0" borderId="0" xfId="0" applyNumberFormat="1" applyFont="1" applyAlignment="1">
      <alignment vertical="center"/>
    </xf>
    <xf numFmtId="2" fontId="24" fillId="11" borderId="2" xfId="0" applyNumberFormat="1" applyFont="1" applyFill="1" applyBorder="1" applyAlignment="1">
      <alignment horizontal="center" vertical="center"/>
    </xf>
    <xf numFmtId="2" fontId="3" fillId="11" borderId="53" xfId="0" applyNumberFormat="1" applyFont="1" applyFill="1" applyBorder="1" applyAlignment="1">
      <alignment horizontal="center" vertical="center"/>
    </xf>
    <xf numFmtId="2" fontId="3" fillId="11" borderId="2" xfId="0" applyNumberFormat="1" applyFont="1" applyFill="1" applyBorder="1" applyAlignment="1">
      <alignment horizontal="center" vertical="center"/>
    </xf>
    <xf numFmtId="2" fontId="22" fillId="11" borderId="0" xfId="1" applyNumberFormat="1" applyFont="1" applyFill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1"/>
  <sheetViews>
    <sheetView zoomScaleNormal="100" zoomScaleSheetLayoutView="80" workbookViewId="0">
      <selection activeCell="J16" sqref="J16:J17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  <col min="15" max="15" width="11" bestFit="1" customWidth="1"/>
  </cols>
  <sheetData>
    <row r="1" spans="1:15" ht="16.5" thickBo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ht="31.5" customHeight="1" x14ac:dyDescent="0.25">
      <c r="A2" s="161" t="s">
        <v>53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5" ht="31.5" customHeight="1" x14ac:dyDescent="0.25">
      <c r="A3" s="164" t="s">
        <v>0</v>
      </c>
      <c r="B3" s="165" t="s">
        <v>83</v>
      </c>
      <c r="C3" s="69" t="s">
        <v>84</v>
      </c>
      <c r="D3" s="166" t="s">
        <v>1</v>
      </c>
      <c r="E3" s="166"/>
      <c r="F3" s="166"/>
      <c r="G3" s="166"/>
      <c r="H3" s="166"/>
      <c r="I3" s="166"/>
      <c r="J3" s="166"/>
      <c r="K3" s="167"/>
      <c r="L3" s="168" t="s">
        <v>58</v>
      </c>
      <c r="M3" s="169"/>
    </row>
    <row r="4" spans="1:15" ht="15.75" x14ac:dyDescent="0.25">
      <c r="A4" s="164"/>
      <c r="B4" s="165"/>
      <c r="C4" s="68" t="s">
        <v>2</v>
      </c>
      <c r="D4" s="158" t="s">
        <v>54</v>
      </c>
      <c r="E4" s="159"/>
      <c r="F4" s="158" t="s">
        <v>55</v>
      </c>
      <c r="G4" s="159"/>
      <c r="H4" s="158" t="s">
        <v>56</v>
      </c>
      <c r="I4" s="159"/>
      <c r="J4" s="158" t="s">
        <v>57</v>
      </c>
      <c r="K4" s="159"/>
      <c r="L4" s="170"/>
      <c r="M4" s="171"/>
    </row>
    <row r="5" spans="1:15" ht="15.75" x14ac:dyDescent="0.25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5" ht="15.75" x14ac:dyDescent="0.25">
      <c r="A6" s="143" t="s">
        <v>59</v>
      </c>
      <c r="B6" s="58" t="s">
        <v>8</v>
      </c>
      <c r="C6" s="72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5" ht="15.75" x14ac:dyDescent="0.25">
      <c r="A7" s="143"/>
      <c r="B7" s="58" t="s">
        <v>60</v>
      </c>
      <c r="C7" s="72"/>
      <c r="D7" s="8">
        <v>4</v>
      </c>
      <c r="E7" s="9">
        <f t="shared" ref="E7:E11" si="0">D7*33</f>
        <v>132</v>
      </c>
      <c r="F7" s="8">
        <v>4</v>
      </c>
      <c r="G7" s="9">
        <f t="shared" ref="G7:G17" si="1">F7*34</f>
        <v>136</v>
      </c>
      <c r="H7" s="8">
        <v>4</v>
      </c>
      <c r="I7" s="9">
        <f t="shared" ref="I7:I17" si="2">H7*34</f>
        <v>136</v>
      </c>
      <c r="J7" s="8">
        <v>4</v>
      </c>
      <c r="K7" s="9">
        <f t="shared" ref="K7:K17" si="3">J7*34</f>
        <v>136</v>
      </c>
      <c r="L7" s="43">
        <f t="shared" ref="L7:L17" si="4">SUM(D7,F7,H7,J7)</f>
        <v>16</v>
      </c>
      <c r="M7" s="20">
        <f>SUM(K7,I7,G7,E7)</f>
        <v>540</v>
      </c>
    </row>
    <row r="8" spans="1:15" ht="63" x14ac:dyDescent="0.25">
      <c r="A8" s="156" t="s">
        <v>70</v>
      </c>
      <c r="B8" s="73" t="s">
        <v>79</v>
      </c>
      <c r="C8" s="72"/>
      <c r="D8" s="8">
        <v>1</v>
      </c>
      <c r="E8" s="9">
        <f t="shared" si="0"/>
        <v>33</v>
      </c>
      <c r="F8" s="8">
        <v>2</v>
      </c>
      <c r="G8" s="9">
        <f t="shared" si="1"/>
        <v>68</v>
      </c>
      <c r="H8" s="8">
        <v>2</v>
      </c>
      <c r="I8" s="9">
        <f t="shared" si="2"/>
        <v>68</v>
      </c>
      <c r="J8" s="8">
        <v>1</v>
      </c>
      <c r="K8" s="9">
        <f t="shared" si="3"/>
        <v>34</v>
      </c>
      <c r="L8" s="43">
        <f t="shared" si="4"/>
        <v>6</v>
      </c>
      <c r="M8" s="20">
        <f t="shared" ref="M8:M16" si="5">SUM(K8,I8,G8,E8)</f>
        <v>203</v>
      </c>
    </row>
    <row r="9" spans="1:15" ht="32.25" customHeight="1" x14ac:dyDescent="0.25">
      <c r="A9" s="157"/>
      <c r="B9" s="73" t="s">
        <v>72</v>
      </c>
      <c r="C9" s="72"/>
      <c r="D9" s="8">
        <v>1</v>
      </c>
      <c r="E9" s="9">
        <f t="shared" si="0"/>
        <v>33</v>
      </c>
      <c r="F9" s="8">
        <v>1</v>
      </c>
      <c r="G9" s="9">
        <f t="shared" si="1"/>
        <v>34</v>
      </c>
      <c r="H9" s="8">
        <v>1</v>
      </c>
      <c r="I9" s="9">
        <f t="shared" si="2"/>
        <v>34</v>
      </c>
      <c r="J9" s="8">
        <v>1</v>
      </c>
      <c r="K9" s="9">
        <f t="shared" si="3"/>
        <v>34</v>
      </c>
      <c r="L9" s="43">
        <f t="shared" si="4"/>
        <v>4</v>
      </c>
      <c r="M9" s="20">
        <f>SUM(K9,I9,G9,E9)</f>
        <v>135</v>
      </c>
    </row>
    <row r="10" spans="1:15" ht="15.75" x14ac:dyDescent="0.25">
      <c r="A10" s="74" t="s">
        <v>10</v>
      </c>
      <c r="B10" s="58" t="s">
        <v>10</v>
      </c>
      <c r="C10" s="72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5" ht="15.75" x14ac:dyDescent="0.25">
      <c r="A11" s="57" t="s">
        <v>37</v>
      </c>
      <c r="B11" s="58" t="s">
        <v>11</v>
      </c>
      <c r="C11" s="58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si="5"/>
        <v>540</v>
      </c>
    </row>
    <row r="12" spans="1:15" ht="47.25" x14ac:dyDescent="0.25">
      <c r="A12" s="57" t="s">
        <v>63</v>
      </c>
      <c r="B12" s="58" t="s">
        <v>64</v>
      </c>
      <c r="C12" s="72"/>
      <c r="D12" s="24">
        <v>2</v>
      </c>
      <c r="E12" s="9">
        <f t="shared" ref="E12:E17" si="6">D12*33</f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5" ht="111" customHeight="1" x14ac:dyDescent="0.25">
      <c r="A13" s="75" t="s">
        <v>65</v>
      </c>
      <c r="B13" s="76" t="s">
        <v>65</v>
      </c>
      <c r="C13" s="76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5" ht="31.5" x14ac:dyDescent="0.25">
      <c r="A14" s="143" t="s">
        <v>24</v>
      </c>
      <c r="B14" s="77" t="s">
        <v>25</v>
      </c>
      <c r="C14" s="77"/>
      <c r="D14" s="8">
        <v>1</v>
      </c>
      <c r="E14" s="9">
        <f t="shared" si="6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5"/>
        <v>135</v>
      </c>
    </row>
    <row r="15" spans="1:15" ht="15.75" x14ac:dyDescent="0.25">
      <c r="A15" s="143"/>
      <c r="B15" s="72" t="s">
        <v>26</v>
      </c>
      <c r="C15" s="72"/>
      <c r="D15" s="8">
        <v>1</v>
      </c>
      <c r="E15" s="9">
        <f t="shared" si="6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ref="K15:K16" si="7">J15*34</f>
        <v>34</v>
      </c>
      <c r="L15" s="43">
        <f t="shared" si="4"/>
        <v>4</v>
      </c>
      <c r="M15" s="20">
        <f t="shared" si="5"/>
        <v>135</v>
      </c>
    </row>
    <row r="16" spans="1:15" ht="15.75" x14ac:dyDescent="0.25">
      <c r="A16" s="57" t="s">
        <v>27</v>
      </c>
      <c r="B16" s="72" t="s">
        <v>27</v>
      </c>
      <c r="C16" s="72"/>
      <c r="D16" s="8">
        <v>1</v>
      </c>
      <c r="E16" s="9">
        <f t="shared" si="6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7"/>
        <v>34</v>
      </c>
      <c r="L16" s="43">
        <f t="shared" si="4"/>
        <v>4</v>
      </c>
      <c r="M16" s="20">
        <f t="shared" si="5"/>
        <v>135</v>
      </c>
      <c r="O16" s="155"/>
    </row>
    <row r="17" spans="1:15" ht="15.75" customHeight="1" x14ac:dyDescent="0.25">
      <c r="A17" s="57" t="s">
        <v>28</v>
      </c>
      <c r="B17" s="72" t="s">
        <v>28</v>
      </c>
      <c r="C17" s="72"/>
      <c r="D17" s="8">
        <v>3</v>
      </c>
      <c r="E17" s="9">
        <f t="shared" si="6"/>
        <v>99</v>
      </c>
      <c r="F17" s="8">
        <v>3</v>
      </c>
      <c r="G17" s="9">
        <f t="shared" si="1"/>
        <v>102</v>
      </c>
      <c r="H17" s="8">
        <v>3</v>
      </c>
      <c r="I17" s="9">
        <f t="shared" si="2"/>
        <v>102</v>
      </c>
      <c r="J17" s="8">
        <v>3</v>
      </c>
      <c r="K17" s="9">
        <f t="shared" si="3"/>
        <v>102</v>
      </c>
      <c r="L17" s="43">
        <f t="shared" si="4"/>
        <v>12</v>
      </c>
      <c r="M17" s="20">
        <f>SUM(K17,I17,G17,E17)</f>
        <v>405</v>
      </c>
      <c r="O17" s="155"/>
    </row>
    <row r="18" spans="1:15" ht="32.25" customHeight="1" thickBot="1" x14ac:dyDescent="0.3">
      <c r="A18" s="144" t="s">
        <v>38</v>
      </c>
      <c r="B18" s="145"/>
      <c r="C18" s="145"/>
      <c r="D18" s="22">
        <f t="shared" ref="D18:J18" si="8">SUM(D6:D17)</f>
        <v>23</v>
      </c>
      <c r="E18" s="22">
        <f t="shared" si="8"/>
        <v>759</v>
      </c>
      <c r="F18" s="22">
        <f t="shared" si="8"/>
        <v>26</v>
      </c>
      <c r="G18" s="22">
        <f>SUM(G6:G17)</f>
        <v>884</v>
      </c>
      <c r="H18" s="22">
        <f t="shared" si="8"/>
        <v>26</v>
      </c>
      <c r="I18" s="22">
        <f>SUM(I6:I17)</f>
        <v>884</v>
      </c>
      <c r="J18" s="22">
        <f t="shared" si="8"/>
        <v>26</v>
      </c>
      <c r="K18" s="22">
        <f>SUM(K6:K17)</f>
        <v>884</v>
      </c>
      <c r="L18" s="22">
        <f>SUM(D18,F18,H18,J18)</f>
        <v>101</v>
      </c>
      <c r="M18" s="23">
        <f>SUM(M6:M17)</f>
        <v>3411</v>
      </c>
      <c r="O18" s="63"/>
    </row>
    <row r="19" spans="1:15" ht="16.5" thickBot="1" x14ac:dyDescent="0.3">
      <c r="A19" s="146" t="s">
        <v>44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</row>
    <row r="20" spans="1:15" ht="108.75" customHeight="1" x14ac:dyDescent="0.25">
      <c r="A20" s="147" t="s">
        <v>67</v>
      </c>
      <c r="B20" s="148"/>
      <c r="C20" s="149"/>
      <c r="D20" s="12">
        <f>D23-D18</f>
        <v>-2</v>
      </c>
      <c r="E20" s="11">
        <f>D20*33</f>
        <v>-66</v>
      </c>
      <c r="F20" s="12">
        <f>F23-F18</f>
        <v>-3</v>
      </c>
      <c r="G20" s="11">
        <f t="shared" ref="G20" si="9">F20*34</f>
        <v>-102</v>
      </c>
      <c r="H20" s="12">
        <f>H23-H18</f>
        <v>-3</v>
      </c>
      <c r="I20" s="11">
        <f>H20*34</f>
        <v>-102</v>
      </c>
      <c r="J20" s="12">
        <f>J23-J18</f>
        <v>-3</v>
      </c>
      <c r="K20" s="11">
        <f>J20*34</f>
        <v>-102</v>
      </c>
      <c r="L20" s="44">
        <f>SUM(D20,F20,H20,J20)</f>
        <v>-11</v>
      </c>
      <c r="M20" s="13">
        <f>SUM(E20,G20,I20,K20)</f>
        <v>-372</v>
      </c>
    </row>
    <row r="21" spans="1:15" ht="23.25" x14ac:dyDescent="0.25">
      <c r="A21" s="150" t="s">
        <v>39</v>
      </c>
      <c r="B21" s="151"/>
      <c r="C21" s="151"/>
      <c r="D21" s="7">
        <f t="shared" ref="D21:J21" si="10">SUM(D20:D20)</f>
        <v>-2</v>
      </c>
      <c r="E21" s="7">
        <f>D21*33</f>
        <v>-66</v>
      </c>
      <c r="F21" s="7">
        <f t="shared" si="10"/>
        <v>-3</v>
      </c>
      <c r="G21" s="7">
        <f t="shared" si="10"/>
        <v>-102</v>
      </c>
      <c r="H21" s="7">
        <f t="shared" si="10"/>
        <v>-3</v>
      </c>
      <c r="I21" s="7">
        <f t="shared" ref="I21:I23" si="11">H21*34</f>
        <v>-102</v>
      </c>
      <c r="J21" s="7">
        <f t="shared" si="10"/>
        <v>-3</v>
      </c>
      <c r="K21" s="7">
        <f t="shared" ref="K21:K23" si="12">J21*34</f>
        <v>-102</v>
      </c>
      <c r="L21" s="45">
        <f t="shared" ref="L21:L23" si="13">SUM(D21,F21,H21,J21)</f>
        <v>-11</v>
      </c>
      <c r="M21" s="14">
        <f>SUM(E21,G21,I21,K21)</f>
        <v>-372</v>
      </c>
    </row>
    <row r="22" spans="1:15" ht="23.25" x14ac:dyDescent="0.25">
      <c r="A22" s="141" t="s">
        <v>46</v>
      </c>
      <c r="B22" s="142"/>
      <c r="C22" s="142"/>
      <c r="D22" s="7">
        <v>21</v>
      </c>
      <c r="E22" s="7">
        <f t="shared" ref="E22:E23" si="14">D22*33</f>
        <v>693</v>
      </c>
      <c r="F22" s="7">
        <v>23</v>
      </c>
      <c r="G22" s="7">
        <f>F22*34</f>
        <v>782</v>
      </c>
      <c r="H22" s="7">
        <v>23</v>
      </c>
      <c r="I22" s="7">
        <f t="shared" si="11"/>
        <v>782</v>
      </c>
      <c r="J22" s="7">
        <v>23</v>
      </c>
      <c r="K22" s="7">
        <f t="shared" si="12"/>
        <v>782</v>
      </c>
      <c r="L22" s="45">
        <f t="shared" si="13"/>
        <v>90</v>
      </c>
      <c r="M22" s="14">
        <f>SUM(E22,G22,I22,K22)</f>
        <v>3039</v>
      </c>
    </row>
    <row r="23" spans="1:15" ht="49.5" customHeight="1" thickBot="1" x14ac:dyDescent="0.3">
      <c r="A23" s="123" t="s">
        <v>62</v>
      </c>
      <c r="B23" s="124"/>
      <c r="C23" s="125"/>
      <c r="D23" s="33">
        <v>21</v>
      </c>
      <c r="E23" s="33">
        <f t="shared" si="14"/>
        <v>693</v>
      </c>
      <c r="F23" s="33">
        <v>23</v>
      </c>
      <c r="G23" s="33">
        <f>F23*34</f>
        <v>782</v>
      </c>
      <c r="H23" s="33">
        <v>23</v>
      </c>
      <c r="I23" s="33">
        <f t="shared" si="11"/>
        <v>782</v>
      </c>
      <c r="J23" s="33">
        <v>23</v>
      </c>
      <c r="K23" s="33">
        <f t="shared" si="12"/>
        <v>782</v>
      </c>
      <c r="L23" s="46">
        <f t="shared" si="13"/>
        <v>90</v>
      </c>
      <c r="M23" s="34">
        <f t="shared" ref="M23" si="15">SUM(E23,G23,I23,K23)</f>
        <v>3039</v>
      </c>
    </row>
    <row r="24" spans="1:15" ht="124.5" customHeight="1" x14ac:dyDescent="0.25">
      <c r="A24" s="152" t="s">
        <v>69</v>
      </c>
      <c r="B24" s="153"/>
      <c r="C24" s="154"/>
      <c r="D24" s="12">
        <f>D27-D18</f>
        <v>-2</v>
      </c>
      <c r="E24" s="11">
        <f>D24*33</f>
        <v>-66</v>
      </c>
      <c r="F24" s="12">
        <v>-2</v>
      </c>
      <c r="G24" s="11">
        <f t="shared" ref="G24" si="16">F24*34</f>
        <v>-68</v>
      </c>
      <c r="H24" s="12">
        <v>-2</v>
      </c>
      <c r="I24" s="11">
        <f>H24*34</f>
        <v>-68</v>
      </c>
      <c r="J24" s="12">
        <v>-1</v>
      </c>
      <c r="K24" s="11">
        <f>J24*34</f>
        <v>-34</v>
      </c>
      <c r="L24" s="44">
        <f>SUM(D24,F24,H24,J24)</f>
        <v>-7</v>
      </c>
      <c r="M24" s="13">
        <f>SUM(E24,G24,I24,K24)</f>
        <v>-236</v>
      </c>
    </row>
    <row r="25" spans="1:15" ht="37.5" customHeight="1" x14ac:dyDescent="0.25">
      <c r="A25" s="150" t="s">
        <v>39</v>
      </c>
      <c r="B25" s="151"/>
      <c r="C25" s="151"/>
      <c r="D25" s="7">
        <f t="shared" ref="D25" si="17">SUM(D24:D24)</f>
        <v>-2</v>
      </c>
      <c r="E25" s="7">
        <f>D25*33</f>
        <v>-66</v>
      </c>
      <c r="F25" s="7">
        <f t="shared" ref="F25:H25" si="18">SUM(F24:F24)</f>
        <v>-2</v>
      </c>
      <c r="G25" s="7">
        <f t="shared" si="18"/>
        <v>-68</v>
      </c>
      <c r="H25" s="7">
        <f t="shared" si="18"/>
        <v>-2</v>
      </c>
      <c r="I25" s="7">
        <f t="shared" ref="I25:I26" si="19">H25*34</f>
        <v>-68</v>
      </c>
      <c r="J25" s="7">
        <f t="shared" ref="J25" si="20">SUM(J24:J24)</f>
        <v>-1</v>
      </c>
      <c r="K25" s="7">
        <f t="shared" ref="K25:K26" si="21">J25*34</f>
        <v>-34</v>
      </c>
      <c r="L25" s="45">
        <f t="shared" ref="L25:L26" si="22">SUM(D25,F25,H25,J25)</f>
        <v>-7</v>
      </c>
      <c r="M25" s="14">
        <f>SUM(E25,G25,I25,K25)</f>
        <v>-236</v>
      </c>
      <c r="N25" s="38"/>
    </row>
    <row r="26" spans="1:15" ht="36" customHeight="1" x14ac:dyDescent="0.25">
      <c r="A26" s="141" t="s">
        <v>98</v>
      </c>
      <c r="B26" s="142"/>
      <c r="C26" s="142"/>
      <c r="D26" s="7">
        <f>D25+D18</f>
        <v>21</v>
      </c>
      <c r="E26" s="7">
        <f t="shared" ref="E26" si="23">D26*33</f>
        <v>693</v>
      </c>
      <c r="F26" s="7">
        <f>F25+F18</f>
        <v>24</v>
      </c>
      <c r="G26" s="7">
        <f>F26*34</f>
        <v>816</v>
      </c>
      <c r="H26" s="7">
        <f>H25+H18</f>
        <v>24</v>
      </c>
      <c r="I26" s="7">
        <f t="shared" si="19"/>
        <v>816</v>
      </c>
      <c r="J26" s="7">
        <f>J25+J18</f>
        <v>25</v>
      </c>
      <c r="K26" s="7">
        <f t="shared" si="21"/>
        <v>850</v>
      </c>
      <c r="L26" s="45">
        <f t="shared" si="22"/>
        <v>94</v>
      </c>
      <c r="M26" s="14">
        <f>SUM(E26,G26,I26,K26)</f>
        <v>3175</v>
      </c>
    </row>
    <row r="27" spans="1:15" ht="52.5" customHeight="1" thickBot="1" x14ac:dyDescent="0.3">
      <c r="A27" s="123" t="s">
        <v>52</v>
      </c>
      <c r="B27" s="124"/>
      <c r="C27" s="125"/>
      <c r="D27" s="35">
        <v>21</v>
      </c>
      <c r="E27" s="33">
        <f>D27*33</f>
        <v>693</v>
      </c>
      <c r="F27" s="35">
        <v>26</v>
      </c>
      <c r="G27" s="33">
        <f>F27*34</f>
        <v>884</v>
      </c>
      <c r="H27" s="33">
        <v>26</v>
      </c>
      <c r="I27" s="33">
        <f t="shared" ref="I27" si="24">H27*34</f>
        <v>884</v>
      </c>
      <c r="J27" s="33">
        <v>26</v>
      </c>
      <c r="K27" s="33">
        <f t="shared" ref="K27" si="25">J27*34</f>
        <v>884</v>
      </c>
      <c r="L27" s="46">
        <f t="shared" ref="L27" si="26">SUM(D27,F27,H27,J27)</f>
        <v>99</v>
      </c>
      <c r="M27" s="36">
        <f t="shared" ref="M27" si="27">SUM(E27,G27,I27,K27)</f>
        <v>3345</v>
      </c>
      <c r="O27" s="52">
        <v>3190</v>
      </c>
    </row>
    <row r="28" spans="1:15" ht="16.5" thickBot="1" x14ac:dyDescent="0.3">
      <c r="A28" s="128" t="s">
        <v>36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</row>
    <row r="29" spans="1:15" ht="54" customHeight="1" x14ac:dyDescent="0.25">
      <c r="A29" s="129" t="s">
        <v>74</v>
      </c>
      <c r="B29" s="137" t="s">
        <v>49</v>
      </c>
      <c r="C29" s="138"/>
      <c r="D29" s="131"/>
      <c r="E29" s="131"/>
      <c r="F29" s="131"/>
      <c r="G29" s="131"/>
      <c r="H29" s="131"/>
      <c r="I29" s="131"/>
      <c r="J29" s="131"/>
      <c r="K29" s="132"/>
      <c r="L29" s="39"/>
      <c r="M29" s="133" t="s">
        <v>58</v>
      </c>
    </row>
    <row r="30" spans="1:15" ht="20.25" customHeight="1" x14ac:dyDescent="0.25">
      <c r="A30" s="130"/>
      <c r="B30" s="139"/>
      <c r="C30" s="140"/>
      <c r="D30" s="135" t="s">
        <v>54</v>
      </c>
      <c r="E30" s="136"/>
      <c r="F30" s="135" t="s">
        <v>55</v>
      </c>
      <c r="G30" s="136"/>
      <c r="H30" s="135" t="s">
        <v>56</v>
      </c>
      <c r="I30" s="136"/>
      <c r="J30" s="135" t="s">
        <v>57</v>
      </c>
      <c r="K30" s="136"/>
      <c r="L30" s="41"/>
      <c r="M30" s="134"/>
    </row>
    <row r="31" spans="1:15" ht="152.25" customHeight="1" thickBot="1" x14ac:dyDescent="0.3">
      <c r="A31" s="30" t="s">
        <v>73</v>
      </c>
      <c r="B31" s="126" t="s">
        <v>48</v>
      </c>
      <c r="C31" s="127"/>
      <c r="D31" s="31">
        <v>10</v>
      </c>
      <c r="E31" s="31">
        <v>330</v>
      </c>
      <c r="F31" s="31">
        <v>10</v>
      </c>
      <c r="G31" s="31">
        <v>340</v>
      </c>
      <c r="H31" s="31">
        <v>10</v>
      </c>
      <c r="I31" s="31">
        <f>H31*34</f>
        <v>340</v>
      </c>
      <c r="J31" s="31">
        <v>10</v>
      </c>
      <c r="K31" s="31">
        <v>340</v>
      </c>
      <c r="L31" s="49">
        <f>SUM(D31,F31,H31,J31)</f>
        <v>40</v>
      </c>
      <c r="M31" s="29">
        <f>330+340+340+340</f>
        <v>1350</v>
      </c>
    </row>
  </sheetData>
  <mergeCells count="34">
    <mergeCell ref="O16:O17"/>
    <mergeCell ref="A8:A9"/>
    <mergeCell ref="J4:K4"/>
    <mergeCell ref="A6:A7"/>
    <mergeCell ref="A1:M1"/>
    <mergeCell ref="A2:M2"/>
    <mergeCell ref="A3:A4"/>
    <mergeCell ref="B3:B4"/>
    <mergeCell ref="D3:K3"/>
    <mergeCell ref="D4:E4"/>
    <mergeCell ref="F4:G4"/>
    <mergeCell ref="H4:I4"/>
    <mergeCell ref="L3:M4"/>
    <mergeCell ref="A26:C26"/>
    <mergeCell ref="A14:A15"/>
    <mergeCell ref="A18:C18"/>
    <mergeCell ref="A19:M19"/>
    <mergeCell ref="A20:C20"/>
    <mergeCell ref="A21:C21"/>
    <mergeCell ref="A22:C22"/>
    <mergeCell ref="A23:C23"/>
    <mergeCell ref="A24:C24"/>
    <mergeCell ref="A25:C25"/>
    <mergeCell ref="A27:C27"/>
    <mergeCell ref="B31:C31"/>
    <mergeCell ref="A28:M28"/>
    <mergeCell ref="A29:A30"/>
    <mergeCell ref="D29:K29"/>
    <mergeCell ref="M29:M30"/>
    <mergeCell ref="D30:E30"/>
    <mergeCell ref="F30:G30"/>
    <mergeCell ref="B29:C30"/>
    <mergeCell ref="H30:I30"/>
    <mergeCell ref="J30:K30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45"/>
  <sheetViews>
    <sheetView workbookViewId="0">
      <pane ySplit="4" topLeftCell="A5" activePane="bottomLeft" state="frozen"/>
      <selection pane="bottomLeft" activeCell="A2" sqref="A2:O2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11" width="9.85546875" customWidth="1"/>
    <col min="12" max="12" width="13.42578125" customWidth="1"/>
    <col min="13" max="13" width="11.85546875" customWidth="1"/>
    <col min="14" max="14" width="11" bestFit="1" customWidth="1"/>
    <col min="16" max="16" width="11" bestFit="1" customWidth="1"/>
  </cols>
  <sheetData>
    <row r="1" spans="1:15" ht="16.5" thickBo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ht="33" customHeight="1" x14ac:dyDescent="0.25">
      <c r="A2" s="253" t="s">
        <v>109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5"/>
    </row>
    <row r="3" spans="1:15" ht="31.5" customHeight="1" x14ac:dyDescent="0.25">
      <c r="A3" s="164" t="s">
        <v>0</v>
      </c>
      <c r="B3" s="165" t="s">
        <v>29</v>
      </c>
      <c r="C3" s="67" t="s">
        <v>35</v>
      </c>
      <c r="D3" s="238" t="s">
        <v>1</v>
      </c>
      <c r="E3" s="238"/>
      <c r="F3" s="238"/>
      <c r="G3" s="238"/>
      <c r="H3" s="238"/>
      <c r="I3" s="238"/>
      <c r="J3" s="238"/>
      <c r="K3" s="238"/>
      <c r="L3" s="165" t="s">
        <v>107</v>
      </c>
      <c r="M3" s="165"/>
      <c r="N3" s="165"/>
      <c r="O3" s="252"/>
    </row>
    <row r="4" spans="1:15" ht="15.75" x14ac:dyDescent="0.25">
      <c r="A4" s="164"/>
      <c r="B4" s="165"/>
      <c r="C4" s="68" t="s">
        <v>2</v>
      </c>
      <c r="D4" s="158" t="s">
        <v>103</v>
      </c>
      <c r="E4" s="239"/>
      <c r="F4" s="239"/>
      <c r="G4" s="159"/>
      <c r="H4" s="158" t="s">
        <v>104</v>
      </c>
      <c r="I4" s="239"/>
      <c r="J4" s="239"/>
      <c r="K4" s="159"/>
      <c r="L4" s="165"/>
      <c r="M4" s="165"/>
      <c r="N4" s="165"/>
      <c r="O4" s="252"/>
    </row>
    <row r="5" spans="1:15" ht="15.75" x14ac:dyDescent="0.25">
      <c r="A5" s="18" t="s">
        <v>43</v>
      </c>
      <c r="B5" s="6"/>
      <c r="C5" s="6"/>
      <c r="D5" s="219" t="s">
        <v>105</v>
      </c>
      <c r="E5" s="220"/>
      <c r="F5" s="219" t="s">
        <v>106</v>
      </c>
      <c r="G5" s="220"/>
      <c r="H5" s="219" t="s">
        <v>105</v>
      </c>
      <c r="I5" s="220"/>
      <c r="J5" s="219" t="s">
        <v>106</v>
      </c>
      <c r="K5" s="220"/>
      <c r="L5" s="219" t="s">
        <v>105</v>
      </c>
      <c r="M5" s="220"/>
      <c r="N5" s="219" t="s">
        <v>106</v>
      </c>
      <c r="O5" s="249"/>
    </row>
    <row r="6" spans="1:15" ht="15.75" x14ac:dyDescent="0.25">
      <c r="A6" s="143" t="s">
        <v>7</v>
      </c>
      <c r="B6" s="88" t="s">
        <v>8</v>
      </c>
      <c r="C6" s="72"/>
      <c r="D6" s="91">
        <v>2</v>
      </c>
      <c r="E6" s="9">
        <f>D6*35</f>
        <v>70</v>
      </c>
      <c r="F6" s="8"/>
      <c r="G6" s="9">
        <f>F6*35</f>
        <v>0</v>
      </c>
      <c r="H6" s="91">
        <v>2</v>
      </c>
      <c r="I6" s="9">
        <f>H6*35</f>
        <v>70</v>
      </c>
      <c r="J6" s="8"/>
      <c r="K6" s="9">
        <f>J6*35</f>
        <v>0</v>
      </c>
      <c r="L6" s="91">
        <f t="shared" ref="L6:L16" si="0">D6+H6</f>
        <v>4</v>
      </c>
      <c r="M6" s="9">
        <f t="shared" ref="M6:M15" si="1">L6*35</f>
        <v>140</v>
      </c>
      <c r="N6" s="8">
        <f t="shared" ref="N6:N16" si="2">F6+J6</f>
        <v>0</v>
      </c>
      <c r="O6" s="20">
        <f t="shared" ref="O6:O15" si="3">N6*35</f>
        <v>0</v>
      </c>
    </row>
    <row r="7" spans="1:15" ht="15.75" x14ac:dyDescent="0.25">
      <c r="A7" s="143"/>
      <c r="B7" s="88" t="s">
        <v>9</v>
      </c>
      <c r="C7" s="72"/>
      <c r="D7" s="91">
        <v>2</v>
      </c>
      <c r="E7" s="9">
        <f t="shared" ref="E7:E24" si="4">D7*35</f>
        <v>70</v>
      </c>
      <c r="F7" s="8"/>
      <c r="G7" s="9">
        <f t="shared" ref="G7:G24" si="5">F7*35</f>
        <v>0</v>
      </c>
      <c r="H7" s="91">
        <v>2</v>
      </c>
      <c r="I7" s="9">
        <f t="shared" ref="I7:I24" si="6">H7*35</f>
        <v>70</v>
      </c>
      <c r="J7" s="8"/>
      <c r="K7" s="9">
        <f t="shared" ref="K7:K24" si="7">J7*35</f>
        <v>0</v>
      </c>
      <c r="L7" s="91">
        <f t="shared" si="0"/>
        <v>4</v>
      </c>
      <c r="M7" s="9">
        <f t="shared" si="1"/>
        <v>140</v>
      </c>
      <c r="N7" s="8">
        <f t="shared" si="2"/>
        <v>0</v>
      </c>
      <c r="O7" s="20">
        <f t="shared" si="3"/>
        <v>0</v>
      </c>
    </row>
    <row r="8" spans="1:15" ht="15.75" x14ac:dyDescent="0.25">
      <c r="A8" s="143" t="s">
        <v>75</v>
      </c>
      <c r="B8" s="58" t="s">
        <v>71</v>
      </c>
      <c r="C8" s="72"/>
      <c r="D8" s="8"/>
      <c r="E8" s="9">
        <f t="shared" si="4"/>
        <v>0</v>
      </c>
      <c r="F8" s="8"/>
      <c r="G8" s="9">
        <f t="shared" si="5"/>
        <v>0</v>
      </c>
      <c r="H8" s="8"/>
      <c r="I8" s="9">
        <f t="shared" si="6"/>
        <v>0</v>
      </c>
      <c r="J8" s="8"/>
      <c r="K8" s="9">
        <f t="shared" si="7"/>
        <v>0</v>
      </c>
      <c r="L8" s="8">
        <f t="shared" si="0"/>
        <v>0</v>
      </c>
      <c r="M8" s="9">
        <f t="shared" si="1"/>
        <v>0</v>
      </c>
      <c r="N8" s="8">
        <f t="shared" si="2"/>
        <v>0</v>
      </c>
      <c r="O8" s="20">
        <f t="shared" si="3"/>
        <v>0</v>
      </c>
    </row>
    <row r="9" spans="1:15" ht="15.75" x14ac:dyDescent="0.25">
      <c r="A9" s="143"/>
      <c r="B9" s="58" t="s">
        <v>76</v>
      </c>
      <c r="C9" s="72"/>
      <c r="D9" s="8"/>
      <c r="E9" s="9">
        <f t="shared" si="4"/>
        <v>0</v>
      </c>
      <c r="F9" s="8"/>
      <c r="G9" s="9">
        <f t="shared" si="5"/>
        <v>0</v>
      </c>
      <c r="H9" s="8"/>
      <c r="I9" s="9">
        <f t="shared" si="6"/>
        <v>0</v>
      </c>
      <c r="J9" s="8"/>
      <c r="K9" s="9">
        <f t="shared" si="7"/>
        <v>0</v>
      </c>
      <c r="L9" s="8">
        <f t="shared" si="0"/>
        <v>0</v>
      </c>
      <c r="M9" s="9">
        <f t="shared" si="1"/>
        <v>0</v>
      </c>
      <c r="N9" s="8">
        <f t="shared" si="2"/>
        <v>0</v>
      </c>
      <c r="O9" s="20">
        <f t="shared" si="3"/>
        <v>0</v>
      </c>
    </row>
    <row r="10" spans="1:15" ht="15.75" x14ac:dyDescent="0.25">
      <c r="A10" s="244" t="s">
        <v>30</v>
      </c>
      <c r="B10" s="88" t="s">
        <v>10</v>
      </c>
      <c r="C10" s="72"/>
      <c r="D10" s="91">
        <v>2</v>
      </c>
      <c r="E10" s="9">
        <f t="shared" si="4"/>
        <v>70</v>
      </c>
      <c r="F10" s="8"/>
      <c r="G10" s="9">
        <f t="shared" si="5"/>
        <v>0</v>
      </c>
      <c r="H10" s="91">
        <v>2</v>
      </c>
      <c r="I10" s="9">
        <f t="shared" si="6"/>
        <v>70</v>
      </c>
      <c r="J10" s="8"/>
      <c r="K10" s="9">
        <f t="shared" si="7"/>
        <v>0</v>
      </c>
      <c r="L10" s="91">
        <f t="shared" si="0"/>
        <v>4</v>
      </c>
      <c r="M10" s="9">
        <f t="shared" si="1"/>
        <v>140</v>
      </c>
      <c r="N10" s="8">
        <f t="shared" si="2"/>
        <v>0</v>
      </c>
      <c r="O10" s="20">
        <f t="shared" si="3"/>
        <v>0</v>
      </c>
    </row>
    <row r="11" spans="1:15" ht="15.75" x14ac:dyDescent="0.25">
      <c r="A11" s="245"/>
      <c r="B11" s="58" t="s">
        <v>77</v>
      </c>
      <c r="C11" s="72"/>
      <c r="D11" s="8"/>
      <c r="E11" s="9">
        <f t="shared" si="4"/>
        <v>0</v>
      </c>
      <c r="F11" s="8"/>
      <c r="G11" s="9">
        <f t="shared" si="5"/>
        <v>0</v>
      </c>
      <c r="H11" s="8"/>
      <c r="I11" s="9">
        <f t="shared" si="6"/>
        <v>0</v>
      </c>
      <c r="J11" s="8"/>
      <c r="K11" s="9">
        <f t="shared" si="7"/>
        <v>0</v>
      </c>
      <c r="L11" s="8">
        <f t="shared" si="0"/>
        <v>0</v>
      </c>
      <c r="M11" s="9">
        <f t="shared" si="1"/>
        <v>0</v>
      </c>
      <c r="N11" s="8">
        <f t="shared" si="2"/>
        <v>0</v>
      </c>
      <c r="O11" s="20">
        <f t="shared" si="3"/>
        <v>0</v>
      </c>
    </row>
    <row r="12" spans="1:15" ht="15.75" x14ac:dyDescent="0.25">
      <c r="A12" s="143" t="s">
        <v>37</v>
      </c>
      <c r="B12" s="243" t="s">
        <v>11</v>
      </c>
      <c r="C12" s="87" t="s">
        <v>12</v>
      </c>
      <c r="D12" s="8"/>
      <c r="E12" s="9">
        <f t="shared" si="4"/>
        <v>0</v>
      </c>
      <c r="F12" s="91">
        <v>4</v>
      </c>
      <c r="G12" s="9">
        <f t="shared" si="5"/>
        <v>140</v>
      </c>
      <c r="H12" s="8"/>
      <c r="I12" s="9">
        <f t="shared" si="6"/>
        <v>0</v>
      </c>
      <c r="J12" s="91">
        <v>4</v>
      </c>
      <c r="K12" s="9">
        <f t="shared" si="7"/>
        <v>140</v>
      </c>
      <c r="L12" s="8">
        <f t="shared" si="0"/>
        <v>0</v>
      </c>
      <c r="M12" s="9">
        <f t="shared" si="1"/>
        <v>0</v>
      </c>
      <c r="N12" s="91">
        <f t="shared" si="2"/>
        <v>8</v>
      </c>
      <c r="O12" s="20">
        <f t="shared" si="3"/>
        <v>280</v>
      </c>
    </row>
    <row r="13" spans="1:15" ht="15.75" x14ac:dyDescent="0.25">
      <c r="A13" s="143"/>
      <c r="B13" s="243"/>
      <c r="C13" s="87" t="s">
        <v>13</v>
      </c>
      <c r="D13" s="8"/>
      <c r="E13" s="9">
        <f t="shared" si="4"/>
        <v>0</v>
      </c>
      <c r="F13" s="91">
        <v>4</v>
      </c>
      <c r="G13" s="9">
        <f t="shared" si="5"/>
        <v>140</v>
      </c>
      <c r="H13" s="8"/>
      <c r="I13" s="9">
        <f t="shared" si="6"/>
        <v>0</v>
      </c>
      <c r="J13" s="91">
        <v>4</v>
      </c>
      <c r="K13" s="9">
        <f t="shared" si="7"/>
        <v>140</v>
      </c>
      <c r="L13" s="8">
        <f t="shared" si="0"/>
        <v>0</v>
      </c>
      <c r="M13" s="9">
        <f t="shared" si="1"/>
        <v>0</v>
      </c>
      <c r="N13" s="91">
        <f t="shared" si="2"/>
        <v>8</v>
      </c>
      <c r="O13" s="20">
        <f t="shared" si="3"/>
        <v>280</v>
      </c>
    </row>
    <row r="14" spans="1:15" ht="15.75" x14ac:dyDescent="0.25">
      <c r="A14" s="143"/>
      <c r="B14" s="243"/>
      <c r="C14" s="87" t="s">
        <v>14</v>
      </c>
      <c r="D14" s="8"/>
      <c r="E14" s="9">
        <f t="shared" si="4"/>
        <v>0</v>
      </c>
      <c r="F14" s="8"/>
      <c r="G14" s="9">
        <f t="shared" si="5"/>
        <v>0</v>
      </c>
      <c r="H14" s="8"/>
      <c r="I14" s="9">
        <f t="shared" si="6"/>
        <v>0</v>
      </c>
      <c r="J14" s="8"/>
      <c r="K14" s="9">
        <f t="shared" si="7"/>
        <v>0</v>
      </c>
      <c r="L14" s="8">
        <f t="shared" si="0"/>
        <v>0</v>
      </c>
      <c r="M14" s="9">
        <f t="shared" si="1"/>
        <v>0</v>
      </c>
      <c r="N14" s="8">
        <f t="shared" si="2"/>
        <v>0</v>
      </c>
      <c r="O14" s="20">
        <f t="shared" si="3"/>
        <v>0</v>
      </c>
    </row>
    <row r="15" spans="1:15" ht="15.75" x14ac:dyDescent="0.25">
      <c r="A15" s="143"/>
      <c r="B15" s="88" t="s">
        <v>15</v>
      </c>
      <c r="C15" s="72"/>
      <c r="D15" s="8"/>
      <c r="E15" s="9">
        <f t="shared" si="4"/>
        <v>0</v>
      </c>
      <c r="F15" s="8"/>
      <c r="G15" s="9">
        <f t="shared" si="5"/>
        <v>0</v>
      </c>
      <c r="H15" s="8"/>
      <c r="I15" s="9">
        <f t="shared" si="6"/>
        <v>0</v>
      </c>
      <c r="J15" s="8"/>
      <c r="K15" s="9">
        <f t="shared" si="7"/>
        <v>0</v>
      </c>
      <c r="L15" s="8">
        <f t="shared" si="0"/>
        <v>0</v>
      </c>
      <c r="M15" s="9">
        <f t="shared" si="1"/>
        <v>0</v>
      </c>
      <c r="N15" s="91">
        <f t="shared" si="2"/>
        <v>0</v>
      </c>
      <c r="O15" s="20">
        <f t="shared" si="3"/>
        <v>0</v>
      </c>
    </row>
    <row r="16" spans="1:15" ht="15.75" customHeight="1" x14ac:dyDescent="0.25">
      <c r="A16" s="143" t="s">
        <v>16</v>
      </c>
      <c r="B16" s="243" t="s">
        <v>17</v>
      </c>
      <c r="C16" s="72" t="s">
        <v>31</v>
      </c>
      <c r="D16" s="250">
        <v>2</v>
      </c>
      <c r="E16" s="9">
        <f t="shared" si="4"/>
        <v>70</v>
      </c>
      <c r="F16" s="217"/>
      <c r="G16" s="9">
        <f t="shared" si="5"/>
        <v>0</v>
      </c>
      <c r="H16" s="250">
        <v>2</v>
      </c>
      <c r="I16" s="9">
        <f t="shared" si="6"/>
        <v>70</v>
      </c>
      <c r="J16" s="217"/>
      <c r="K16" s="9">
        <f t="shared" si="7"/>
        <v>0</v>
      </c>
      <c r="L16" s="250">
        <f t="shared" si="0"/>
        <v>4</v>
      </c>
      <c r="M16" s="192">
        <f t="shared" ref="M16:O16" si="8">L16*35</f>
        <v>140</v>
      </c>
      <c r="N16" s="217">
        <f t="shared" si="2"/>
        <v>0</v>
      </c>
      <c r="O16" s="194">
        <f t="shared" si="8"/>
        <v>0</v>
      </c>
    </row>
    <row r="17" spans="1:16" ht="15.75" x14ac:dyDescent="0.25">
      <c r="A17" s="143"/>
      <c r="B17" s="243"/>
      <c r="C17" s="72" t="s">
        <v>32</v>
      </c>
      <c r="D17" s="251"/>
      <c r="E17" s="9">
        <f t="shared" si="4"/>
        <v>0</v>
      </c>
      <c r="F17" s="218"/>
      <c r="G17" s="9">
        <f t="shared" si="5"/>
        <v>0</v>
      </c>
      <c r="H17" s="251"/>
      <c r="I17" s="9">
        <f t="shared" si="6"/>
        <v>0</v>
      </c>
      <c r="J17" s="218"/>
      <c r="K17" s="9">
        <f t="shared" si="7"/>
        <v>0</v>
      </c>
      <c r="L17" s="251"/>
      <c r="M17" s="193"/>
      <c r="N17" s="218"/>
      <c r="O17" s="195"/>
    </row>
    <row r="18" spans="1:16" ht="15.75" x14ac:dyDescent="0.25">
      <c r="A18" s="143"/>
      <c r="B18" s="89" t="s">
        <v>18</v>
      </c>
      <c r="C18" s="72"/>
      <c r="D18" s="91">
        <v>2</v>
      </c>
      <c r="E18" s="9">
        <f t="shared" si="4"/>
        <v>70</v>
      </c>
      <c r="F18" s="8"/>
      <c r="G18" s="9">
        <f t="shared" si="5"/>
        <v>0</v>
      </c>
      <c r="H18" s="91">
        <v>2</v>
      </c>
      <c r="I18" s="9">
        <f t="shared" si="6"/>
        <v>70</v>
      </c>
      <c r="J18" s="8"/>
      <c r="K18" s="9">
        <f t="shared" si="7"/>
        <v>0</v>
      </c>
      <c r="L18" s="91">
        <f t="shared" ref="L18:L24" si="9">D18+H18</f>
        <v>4</v>
      </c>
      <c r="M18" s="9">
        <f t="shared" ref="M18:M24" si="10">L18*35</f>
        <v>140</v>
      </c>
      <c r="N18" s="8">
        <f t="shared" ref="N18:N24" si="11">F18+J18</f>
        <v>0</v>
      </c>
      <c r="O18" s="20">
        <f t="shared" ref="O18:O24" si="12">N18*35</f>
        <v>0</v>
      </c>
    </row>
    <row r="19" spans="1:16" ht="15.75" x14ac:dyDescent="0.25">
      <c r="A19" s="143"/>
      <c r="B19" s="89" t="s">
        <v>19</v>
      </c>
      <c r="C19" s="72"/>
      <c r="D19" s="91">
        <v>2</v>
      </c>
      <c r="E19" s="9">
        <f t="shared" si="4"/>
        <v>70</v>
      </c>
      <c r="F19" s="8"/>
      <c r="G19" s="9">
        <f t="shared" si="5"/>
        <v>0</v>
      </c>
      <c r="H19" s="91">
        <v>2</v>
      </c>
      <c r="I19" s="9">
        <f t="shared" si="6"/>
        <v>70</v>
      </c>
      <c r="J19" s="8"/>
      <c r="K19" s="9">
        <f t="shared" si="7"/>
        <v>0</v>
      </c>
      <c r="L19" s="91">
        <f t="shared" si="9"/>
        <v>4</v>
      </c>
      <c r="M19" s="9">
        <f t="shared" si="10"/>
        <v>140</v>
      </c>
      <c r="N19" s="8">
        <f t="shared" si="11"/>
        <v>0</v>
      </c>
      <c r="O19" s="20">
        <f t="shared" si="12"/>
        <v>0</v>
      </c>
    </row>
    <row r="20" spans="1:16" ht="15.75" x14ac:dyDescent="0.25">
      <c r="A20" s="143" t="s">
        <v>20</v>
      </c>
      <c r="B20" s="89" t="s">
        <v>21</v>
      </c>
      <c r="C20" s="72"/>
      <c r="D20" s="8"/>
      <c r="E20" s="9">
        <f t="shared" si="4"/>
        <v>0</v>
      </c>
      <c r="F20" s="91">
        <v>4</v>
      </c>
      <c r="G20" s="9">
        <f t="shared" si="5"/>
        <v>140</v>
      </c>
      <c r="H20" s="8"/>
      <c r="I20" s="9">
        <f t="shared" si="6"/>
        <v>0</v>
      </c>
      <c r="J20" s="91">
        <v>4</v>
      </c>
      <c r="K20" s="9">
        <f t="shared" si="7"/>
        <v>140</v>
      </c>
      <c r="L20" s="91">
        <f t="shared" si="9"/>
        <v>0</v>
      </c>
      <c r="M20" s="9">
        <f t="shared" si="10"/>
        <v>0</v>
      </c>
      <c r="N20" s="8">
        <f t="shared" si="11"/>
        <v>8</v>
      </c>
      <c r="O20" s="20">
        <f t="shared" si="12"/>
        <v>280</v>
      </c>
    </row>
    <row r="21" spans="1:16" ht="15.75" x14ac:dyDescent="0.25">
      <c r="A21" s="143"/>
      <c r="B21" s="89" t="s">
        <v>22</v>
      </c>
      <c r="C21" s="72"/>
      <c r="D21" s="91">
        <v>2</v>
      </c>
      <c r="E21" s="9">
        <f t="shared" si="4"/>
        <v>70</v>
      </c>
      <c r="F21" s="8"/>
      <c r="G21" s="9">
        <f t="shared" si="5"/>
        <v>0</v>
      </c>
      <c r="H21" s="91">
        <v>2</v>
      </c>
      <c r="I21" s="9">
        <f t="shared" si="6"/>
        <v>70</v>
      </c>
      <c r="J21" s="8"/>
      <c r="K21" s="9">
        <f t="shared" si="7"/>
        <v>0</v>
      </c>
      <c r="L21" s="91">
        <f t="shared" si="9"/>
        <v>4</v>
      </c>
      <c r="M21" s="9">
        <f t="shared" si="10"/>
        <v>140</v>
      </c>
      <c r="N21" s="8">
        <f t="shared" si="11"/>
        <v>0</v>
      </c>
      <c r="O21" s="20">
        <f t="shared" si="12"/>
        <v>0</v>
      </c>
    </row>
    <row r="22" spans="1:16" ht="15.75" x14ac:dyDescent="0.25">
      <c r="A22" s="143"/>
      <c r="B22" s="89" t="s">
        <v>23</v>
      </c>
      <c r="C22" s="72"/>
      <c r="D22" s="91">
        <v>2</v>
      </c>
      <c r="E22" s="9">
        <f t="shared" si="4"/>
        <v>70</v>
      </c>
      <c r="F22" s="8"/>
      <c r="G22" s="9">
        <f t="shared" si="5"/>
        <v>0</v>
      </c>
      <c r="H22" s="91">
        <v>2</v>
      </c>
      <c r="I22" s="9">
        <f t="shared" si="6"/>
        <v>70</v>
      </c>
      <c r="J22" s="8"/>
      <c r="K22" s="9">
        <f t="shared" si="7"/>
        <v>0</v>
      </c>
      <c r="L22" s="91">
        <f t="shared" si="9"/>
        <v>4</v>
      </c>
      <c r="M22" s="9">
        <f t="shared" si="10"/>
        <v>140</v>
      </c>
      <c r="N22" s="8">
        <f t="shared" si="11"/>
        <v>0</v>
      </c>
      <c r="O22" s="20">
        <f t="shared" si="12"/>
        <v>0</v>
      </c>
    </row>
    <row r="23" spans="1:16" ht="15.75" x14ac:dyDescent="0.25">
      <c r="A23" s="143" t="s">
        <v>33</v>
      </c>
      <c r="B23" s="89" t="s">
        <v>28</v>
      </c>
      <c r="C23" s="72"/>
      <c r="D23" s="91">
        <v>2</v>
      </c>
      <c r="E23" s="9">
        <f t="shared" si="4"/>
        <v>70</v>
      </c>
      <c r="F23" s="8"/>
      <c r="G23" s="9">
        <f t="shared" si="5"/>
        <v>0</v>
      </c>
      <c r="H23" s="91">
        <v>2</v>
      </c>
      <c r="I23" s="9">
        <f t="shared" si="6"/>
        <v>70</v>
      </c>
      <c r="J23" s="8"/>
      <c r="K23" s="9">
        <f t="shared" si="7"/>
        <v>0</v>
      </c>
      <c r="L23" s="91">
        <f t="shared" si="9"/>
        <v>4</v>
      </c>
      <c r="M23" s="9">
        <f t="shared" si="10"/>
        <v>140</v>
      </c>
      <c r="N23" s="8">
        <f t="shared" si="11"/>
        <v>0</v>
      </c>
      <c r="O23" s="20">
        <f t="shared" si="12"/>
        <v>0</v>
      </c>
    </row>
    <row r="24" spans="1:16" ht="32.25" customHeight="1" thickBot="1" x14ac:dyDescent="0.3">
      <c r="A24" s="143"/>
      <c r="B24" s="90" t="s">
        <v>34</v>
      </c>
      <c r="C24" s="72"/>
      <c r="D24" s="91">
        <v>1</v>
      </c>
      <c r="E24" s="9">
        <f t="shared" si="4"/>
        <v>35</v>
      </c>
      <c r="F24" s="8"/>
      <c r="G24" s="9">
        <f t="shared" si="5"/>
        <v>0</v>
      </c>
      <c r="H24" s="91">
        <v>1</v>
      </c>
      <c r="I24" s="9">
        <f t="shared" si="6"/>
        <v>35</v>
      </c>
      <c r="J24" s="8"/>
      <c r="K24" s="9">
        <f t="shared" si="7"/>
        <v>0</v>
      </c>
      <c r="L24" s="91">
        <f t="shared" si="9"/>
        <v>2</v>
      </c>
      <c r="M24" s="9">
        <f t="shared" si="10"/>
        <v>70</v>
      </c>
      <c r="N24" s="8">
        <f t="shared" si="11"/>
        <v>0</v>
      </c>
      <c r="O24" s="20">
        <f t="shared" si="12"/>
        <v>0</v>
      </c>
    </row>
    <row r="25" spans="1:16" ht="32.25" customHeight="1" thickBot="1" x14ac:dyDescent="0.3">
      <c r="A25" s="144" t="s">
        <v>38</v>
      </c>
      <c r="B25" s="145"/>
      <c r="C25" s="145"/>
      <c r="D25" s="22">
        <f t="shared" ref="D25:O25" si="13">SUM(D6:D24)</f>
        <v>19</v>
      </c>
      <c r="E25" s="22">
        <f t="shared" si="13"/>
        <v>665</v>
      </c>
      <c r="F25" s="22">
        <f t="shared" si="13"/>
        <v>12</v>
      </c>
      <c r="G25" s="22">
        <f t="shared" si="13"/>
        <v>420</v>
      </c>
      <c r="H25" s="22">
        <f t="shared" si="13"/>
        <v>19</v>
      </c>
      <c r="I25" s="22">
        <f t="shared" si="13"/>
        <v>665</v>
      </c>
      <c r="J25" s="22">
        <f t="shared" si="13"/>
        <v>12</v>
      </c>
      <c r="K25" s="22">
        <f t="shared" si="13"/>
        <v>420</v>
      </c>
      <c r="L25" s="22">
        <f t="shared" si="13"/>
        <v>38</v>
      </c>
      <c r="M25" s="22">
        <f t="shared" si="13"/>
        <v>1330</v>
      </c>
      <c r="N25" s="22">
        <f t="shared" si="13"/>
        <v>24</v>
      </c>
      <c r="O25" s="92">
        <f t="shared" si="13"/>
        <v>840</v>
      </c>
      <c r="P25" s="94">
        <f>M25+O25</f>
        <v>2170</v>
      </c>
    </row>
    <row r="26" spans="1:16" ht="16.5" thickBot="1" x14ac:dyDescent="0.3">
      <c r="A26" s="146" t="s">
        <v>44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6" ht="109.5" customHeight="1" x14ac:dyDescent="0.25">
      <c r="A27" s="147" t="s">
        <v>42</v>
      </c>
      <c r="B27" s="148"/>
      <c r="C27" s="149"/>
      <c r="D27" s="10">
        <v>3</v>
      </c>
      <c r="E27" s="11">
        <f>D27*35</f>
        <v>105</v>
      </c>
      <c r="F27" s="12" t="s">
        <v>110</v>
      </c>
      <c r="G27" s="11" t="s">
        <v>110</v>
      </c>
      <c r="H27" s="10">
        <v>3</v>
      </c>
      <c r="I27" s="11">
        <f>H27*35</f>
        <v>105</v>
      </c>
      <c r="J27" s="12" t="s">
        <v>110</v>
      </c>
      <c r="K27" s="11" t="s">
        <v>110</v>
      </c>
      <c r="L27" s="44">
        <f>D27+H27</f>
        <v>6</v>
      </c>
      <c r="M27" s="13">
        <f>L27*35</f>
        <v>210</v>
      </c>
    </row>
    <row r="28" spans="1:16" ht="23.25" x14ac:dyDescent="0.25">
      <c r="A28" s="150" t="s">
        <v>39</v>
      </c>
      <c r="B28" s="151"/>
      <c r="C28" s="151"/>
      <c r="D28" s="7">
        <f t="shared" ref="D28:I28" si="14">SUM(D27:D27)</f>
        <v>3</v>
      </c>
      <c r="E28" s="7">
        <f t="shared" si="14"/>
        <v>105</v>
      </c>
      <c r="F28" s="7" t="s">
        <v>110</v>
      </c>
      <c r="G28" s="7" t="s">
        <v>110</v>
      </c>
      <c r="H28" s="7">
        <f t="shared" ref="H28" si="15">SUM(H27:H27)</f>
        <v>3</v>
      </c>
      <c r="I28" s="7">
        <f t="shared" si="14"/>
        <v>105</v>
      </c>
      <c r="J28" s="7" t="s">
        <v>110</v>
      </c>
      <c r="K28" s="7" t="s">
        <v>110</v>
      </c>
      <c r="L28" s="45">
        <f t="shared" ref="L28:L29" si="16">D28+H28</f>
        <v>6</v>
      </c>
      <c r="M28" s="14">
        <f t="shared" ref="M28:M29" si="17">L28*35</f>
        <v>210</v>
      </c>
    </row>
    <row r="29" spans="1:16" ht="23.25" x14ac:dyDescent="0.25">
      <c r="A29" s="141" t="s">
        <v>46</v>
      </c>
      <c r="B29" s="142"/>
      <c r="C29" s="142"/>
      <c r="D29" s="7">
        <f>D25+F25+D27</f>
        <v>34</v>
      </c>
      <c r="E29" s="7">
        <f>SUM(E25,G25)</f>
        <v>1085</v>
      </c>
      <c r="F29" s="7" t="s">
        <v>110</v>
      </c>
      <c r="G29" s="7" t="s">
        <v>110</v>
      </c>
      <c r="H29" s="7">
        <f>H25+J25+H27</f>
        <v>34</v>
      </c>
      <c r="I29" s="7">
        <f>SUM(I25,K25)</f>
        <v>1085</v>
      </c>
      <c r="J29" s="7" t="s">
        <v>110</v>
      </c>
      <c r="K29" s="7" t="s">
        <v>110</v>
      </c>
      <c r="L29" s="45">
        <f t="shared" si="16"/>
        <v>68</v>
      </c>
      <c r="M29" s="14">
        <f t="shared" si="17"/>
        <v>2380</v>
      </c>
    </row>
    <row r="30" spans="1:16" ht="49.5" customHeight="1" thickBot="1" x14ac:dyDescent="0.3">
      <c r="A30" s="123" t="s">
        <v>62</v>
      </c>
      <c r="B30" s="124"/>
      <c r="C30" s="125"/>
      <c r="D30" s="33">
        <v>34</v>
      </c>
      <c r="E30" s="33">
        <f>D30*35</f>
        <v>1190</v>
      </c>
      <c r="F30" s="33" t="s">
        <v>110</v>
      </c>
      <c r="G30" s="33" t="s">
        <v>110</v>
      </c>
      <c r="H30" s="33">
        <v>34</v>
      </c>
      <c r="I30" s="33">
        <f>H30*35</f>
        <v>1190</v>
      </c>
      <c r="J30" s="33" t="s">
        <v>110</v>
      </c>
      <c r="K30" s="33" t="s">
        <v>110</v>
      </c>
      <c r="L30" s="46">
        <f>D30+H30</f>
        <v>68</v>
      </c>
      <c r="M30" s="34">
        <f>E30+I30</f>
        <v>2380</v>
      </c>
      <c r="N30" s="93"/>
    </row>
    <row r="31" spans="1:16" ht="124.5" customHeight="1" x14ac:dyDescent="0.25">
      <c r="A31" s="152" t="s">
        <v>40</v>
      </c>
      <c r="B31" s="153"/>
      <c r="C31" s="154"/>
      <c r="D31" s="10">
        <v>6</v>
      </c>
      <c r="E31" s="11">
        <f>D31*35</f>
        <v>210</v>
      </c>
      <c r="F31" s="10" t="s">
        <v>110</v>
      </c>
      <c r="G31" s="11" t="s">
        <v>110</v>
      </c>
      <c r="H31" s="10">
        <v>6</v>
      </c>
      <c r="I31" s="11">
        <f>H31*35</f>
        <v>210</v>
      </c>
      <c r="J31" s="10" t="s">
        <v>110</v>
      </c>
      <c r="K31" s="11" t="s">
        <v>110</v>
      </c>
      <c r="L31" s="44">
        <f>D31+H31</f>
        <v>12</v>
      </c>
      <c r="M31" s="13">
        <f>L31*35</f>
        <v>420</v>
      </c>
    </row>
    <row r="32" spans="1:16" ht="37.5" customHeight="1" x14ac:dyDescent="0.25">
      <c r="A32" s="151" t="s">
        <v>39</v>
      </c>
      <c r="B32" s="151"/>
      <c r="C32" s="151"/>
      <c r="D32" s="7">
        <f t="shared" ref="D32:I32" si="18">SUM(D31:D31)</f>
        <v>6</v>
      </c>
      <c r="E32" s="7">
        <f t="shared" si="18"/>
        <v>210</v>
      </c>
      <c r="F32" s="7" t="s">
        <v>110</v>
      </c>
      <c r="G32" s="7" t="s">
        <v>110</v>
      </c>
      <c r="H32" s="7">
        <f t="shared" si="18"/>
        <v>6</v>
      </c>
      <c r="I32" s="7">
        <f t="shared" si="18"/>
        <v>210</v>
      </c>
      <c r="J32" s="7" t="s">
        <v>110</v>
      </c>
      <c r="K32" s="7" t="s">
        <v>110</v>
      </c>
      <c r="L32" s="45">
        <f t="shared" ref="L32:L33" si="19">D32+H32</f>
        <v>12</v>
      </c>
      <c r="M32" s="14">
        <f t="shared" ref="M32:M33" si="20">L32*35</f>
        <v>420</v>
      </c>
    </row>
    <row r="33" spans="1:14" ht="52.5" customHeight="1" x14ac:dyDescent="0.25">
      <c r="A33" s="142" t="s">
        <v>92</v>
      </c>
      <c r="B33" s="142"/>
      <c r="C33" s="142"/>
      <c r="D33" s="7">
        <f>D25+F25+D31</f>
        <v>37</v>
      </c>
      <c r="E33" s="7">
        <f>D33*35</f>
        <v>1295</v>
      </c>
      <c r="F33" s="7" t="s">
        <v>110</v>
      </c>
      <c r="G33" s="7" t="s">
        <v>110</v>
      </c>
      <c r="H33" s="7">
        <f>H25+J25+H31</f>
        <v>37</v>
      </c>
      <c r="I33" s="7">
        <f>H33*35</f>
        <v>1295</v>
      </c>
      <c r="J33" s="7" t="s">
        <v>110</v>
      </c>
      <c r="K33" s="7" t="s">
        <v>110</v>
      </c>
      <c r="L33" s="45">
        <f t="shared" si="19"/>
        <v>74</v>
      </c>
      <c r="M33" s="14">
        <f t="shared" si="20"/>
        <v>2590</v>
      </c>
    </row>
    <row r="34" spans="1:14" ht="44.25" customHeight="1" thickBot="1" x14ac:dyDescent="0.3">
      <c r="A34" s="204" t="s">
        <v>52</v>
      </c>
      <c r="B34" s="204"/>
      <c r="C34" s="204"/>
      <c r="D34" s="33">
        <v>37</v>
      </c>
      <c r="E34" s="33">
        <f>D34*35</f>
        <v>1295</v>
      </c>
      <c r="F34" s="33" t="s">
        <v>110</v>
      </c>
      <c r="G34" s="33" t="s">
        <v>110</v>
      </c>
      <c r="H34" s="33">
        <v>37</v>
      </c>
      <c r="I34" s="33">
        <f>H34*35</f>
        <v>1295</v>
      </c>
      <c r="J34" s="33" t="s">
        <v>110</v>
      </c>
      <c r="K34" s="33" t="s">
        <v>110</v>
      </c>
      <c r="L34" s="46">
        <f>D34+H34</f>
        <v>74</v>
      </c>
      <c r="M34" s="34">
        <f>E34+I34</f>
        <v>2590</v>
      </c>
      <c r="N34" s="96"/>
    </row>
    <row r="35" spans="1:14" ht="16.5" thickBot="1" x14ac:dyDescent="0.3">
      <c r="A35" s="128" t="s">
        <v>36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14" ht="15.75" customHeight="1" x14ac:dyDescent="0.25">
      <c r="A36" s="129" t="s">
        <v>78</v>
      </c>
      <c r="B36" s="137" t="s">
        <v>49</v>
      </c>
      <c r="C36" s="138"/>
      <c r="D36" s="232" t="s">
        <v>1</v>
      </c>
      <c r="E36" s="232"/>
      <c r="F36" s="232"/>
      <c r="G36" s="232"/>
      <c r="H36" s="232"/>
      <c r="I36" s="232"/>
      <c r="J36" s="232"/>
      <c r="K36" s="232"/>
      <c r="L36" s="233" t="s">
        <v>41</v>
      </c>
      <c r="M36" s="234"/>
    </row>
    <row r="37" spans="1:14" ht="80.25" customHeight="1" x14ac:dyDescent="0.25">
      <c r="A37" s="130"/>
      <c r="B37" s="139"/>
      <c r="C37" s="140"/>
      <c r="D37" s="231" t="s">
        <v>3</v>
      </c>
      <c r="E37" s="231"/>
      <c r="F37" s="231" t="s">
        <v>4</v>
      </c>
      <c r="G37" s="231"/>
      <c r="H37" s="231" t="s">
        <v>5</v>
      </c>
      <c r="I37" s="231"/>
      <c r="J37" s="231" t="s">
        <v>6</v>
      </c>
      <c r="K37" s="231"/>
      <c r="L37" s="212"/>
      <c r="M37" s="213"/>
    </row>
    <row r="38" spans="1:14" ht="78.75" x14ac:dyDescent="0.25">
      <c r="A38" s="65" t="s">
        <v>51</v>
      </c>
      <c r="B38" s="210" t="s">
        <v>48</v>
      </c>
      <c r="C38" s="224"/>
      <c r="D38" s="192">
        <v>10</v>
      </c>
      <c r="E38" s="192">
        <f>D38*35</f>
        <v>350</v>
      </c>
      <c r="F38" s="192"/>
      <c r="G38" s="192">
        <f>F38*35</f>
        <v>0</v>
      </c>
      <c r="H38" s="192">
        <v>10</v>
      </c>
      <c r="I38" s="192">
        <f>H38*35</f>
        <v>350</v>
      </c>
      <c r="J38" s="192"/>
      <c r="K38" s="192">
        <f>J38*35</f>
        <v>0</v>
      </c>
      <c r="L38" s="192">
        <f>D38+H38</f>
        <v>20</v>
      </c>
      <c r="M38" s="246">
        <f>L38*35</f>
        <v>700</v>
      </c>
    </row>
    <row r="39" spans="1:14" ht="47.25" x14ac:dyDescent="0.25">
      <c r="A39" s="65" t="s">
        <v>45</v>
      </c>
      <c r="B39" s="225"/>
      <c r="C39" s="226"/>
      <c r="D39" s="229"/>
      <c r="E39" s="229"/>
      <c r="F39" s="229"/>
      <c r="G39" s="229"/>
      <c r="H39" s="229"/>
      <c r="I39" s="229"/>
      <c r="J39" s="229"/>
      <c r="K39" s="229"/>
      <c r="L39" s="229"/>
      <c r="M39" s="247"/>
    </row>
    <row r="40" spans="1:14" ht="63" x14ac:dyDescent="0.25">
      <c r="A40" s="65" t="s">
        <v>47</v>
      </c>
      <c r="B40" s="225"/>
      <c r="C40" s="226"/>
      <c r="D40" s="229"/>
      <c r="E40" s="229"/>
      <c r="F40" s="229"/>
      <c r="G40" s="229"/>
      <c r="H40" s="229"/>
      <c r="I40" s="229"/>
      <c r="J40" s="229"/>
      <c r="K40" s="229"/>
      <c r="L40" s="229"/>
      <c r="M40" s="247"/>
    </row>
    <row r="41" spans="1:14" ht="75.75" thickBot="1" x14ac:dyDescent="0.3">
      <c r="A41" s="66" t="s">
        <v>50</v>
      </c>
      <c r="B41" s="227"/>
      <c r="C41" s="228"/>
      <c r="D41" s="230"/>
      <c r="E41" s="230"/>
      <c r="F41" s="230"/>
      <c r="G41" s="230"/>
      <c r="H41" s="230"/>
      <c r="I41" s="230"/>
      <c r="J41" s="230"/>
      <c r="K41" s="230"/>
      <c r="L41" s="230"/>
      <c r="M41" s="248"/>
    </row>
    <row r="43" spans="1:14" x14ac:dyDescent="0.25">
      <c r="M43">
        <f>M38+M34</f>
        <v>3290</v>
      </c>
    </row>
    <row r="44" spans="1:14" x14ac:dyDescent="0.25">
      <c r="M44">
        <f>M38+M31</f>
        <v>1120</v>
      </c>
    </row>
    <row r="45" spans="1:14" x14ac:dyDescent="0.25">
      <c r="M45" s="97">
        <f>M44/M43</f>
        <v>0.34042553191489361</v>
      </c>
    </row>
  </sheetData>
  <mergeCells count="61">
    <mergeCell ref="A8:A9"/>
    <mergeCell ref="A1:M1"/>
    <mergeCell ref="A3:A4"/>
    <mergeCell ref="B3:B4"/>
    <mergeCell ref="D3:K3"/>
    <mergeCell ref="L3:O4"/>
    <mergeCell ref="D4:G4"/>
    <mergeCell ref="H4:K4"/>
    <mergeCell ref="A2:O2"/>
    <mergeCell ref="D5:E5"/>
    <mergeCell ref="F5:G5"/>
    <mergeCell ref="H5:I5"/>
    <mergeCell ref="J5:K5"/>
    <mergeCell ref="A6:A7"/>
    <mergeCell ref="A10:A11"/>
    <mergeCell ref="A12:A15"/>
    <mergeCell ref="B12:B14"/>
    <mergeCell ref="A16:A19"/>
    <mergeCell ref="B16:B17"/>
    <mergeCell ref="A33:C33"/>
    <mergeCell ref="M16:M17"/>
    <mergeCell ref="A20:A22"/>
    <mergeCell ref="A23:A24"/>
    <mergeCell ref="A25:C25"/>
    <mergeCell ref="A26:M26"/>
    <mergeCell ref="A27:C27"/>
    <mergeCell ref="D16:D17"/>
    <mergeCell ref="F16:F17"/>
    <mergeCell ref="H16:H17"/>
    <mergeCell ref="J16:J17"/>
    <mergeCell ref="A28:C28"/>
    <mergeCell ref="A29:C29"/>
    <mergeCell ref="A30:C30"/>
    <mergeCell ref="A31:C31"/>
    <mergeCell ref="A32:C32"/>
    <mergeCell ref="A34:C34"/>
    <mergeCell ref="A35:M35"/>
    <mergeCell ref="A36:A37"/>
    <mergeCell ref="B36:C37"/>
    <mergeCell ref="D36:K36"/>
    <mergeCell ref="L36:M37"/>
    <mergeCell ref="D37:E37"/>
    <mergeCell ref="F37:G37"/>
    <mergeCell ref="H37:I37"/>
    <mergeCell ref="J37:K37"/>
    <mergeCell ref="B38:C41"/>
    <mergeCell ref="D38:D41"/>
    <mergeCell ref="E38:E41"/>
    <mergeCell ref="F38:F41"/>
    <mergeCell ref="G38:G41"/>
    <mergeCell ref="H38:H41"/>
    <mergeCell ref="I38:I41"/>
    <mergeCell ref="J38:J41"/>
    <mergeCell ref="K38:K41"/>
    <mergeCell ref="L38:L41"/>
    <mergeCell ref="M38:M41"/>
    <mergeCell ref="L5:M5"/>
    <mergeCell ref="N5:O5"/>
    <mergeCell ref="L16:L17"/>
    <mergeCell ref="N16:N17"/>
    <mergeCell ref="O16:O1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46"/>
  <sheetViews>
    <sheetView workbookViewId="0">
      <selection activeCell="Q15" sqref="Q15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11" width="9.85546875" customWidth="1"/>
    <col min="12" max="12" width="13.42578125" customWidth="1"/>
    <col min="13" max="13" width="11.85546875" customWidth="1"/>
    <col min="14" max="14" width="11" bestFit="1" customWidth="1"/>
    <col min="16" max="16" width="11" bestFit="1" customWidth="1"/>
  </cols>
  <sheetData>
    <row r="1" spans="1:15" ht="16.5" thickBo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ht="33" customHeight="1" x14ac:dyDescent="0.25">
      <c r="A2" s="253" t="s">
        <v>109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5"/>
    </row>
    <row r="3" spans="1:15" ht="31.5" customHeight="1" x14ac:dyDescent="0.25">
      <c r="A3" s="164" t="s">
        <v>0</v>
      </c>
      <c r="B3" s="165" t="s">
        <v>29</v>
      </c>
      <c r="C3" s="67" t="s">
        <v>35</v>
      </c>
      <c r="D3" s="238" t="s">
        <v>1</v>
      </c>
      <c r="E3" s="238"/>
      <c r="F3" s="238"/>
      <c r="G3" s="238"/>
      <c r="H3" s="238"/>
      <c r="I3" s="238"/>
      <c r="J3" s="238"/>
      <c r="K3" s="238"/>
      <c r="L3" s="165" t="s">
        <v>107</v>
      </c>
      <c r="M3" s="165"/>
      <c r="N3" s="165"/>
      <c r="O3" s="252"/>
    </row>
    <row r="4" spans="1:15" ht="15.75" x14ac:dyDescent="0.25">
      <c r="A4" s="164"/>
      <c r="B4" s="165"/>
      <c r="C4" s="68" t="s">
        <v>2</v>
      </c>
      <c r="D4" s="158" t="s">
        <v>103</v>
      </c>
      <c r="E4" s="239"/>
      <c r="F4" s="239"/>
      <c r="G4" s="159"/>
      <c r="H4" s="158" t="s">
        <v>104</v>
      </c>
      <c r="I4" s="239"/>
      <c r="J4" s="239"/>
      <c r="K4" s="159"/>
      <c r="L4" s="165"/>
      <c r="M4" s="165"/>
      <c r="N4" s="165"/>
      <c r="O4" s="252"/>
    </row>
    <row r="5" spans="1:15" ht="15.75" x14ac:dyDescent="0.25">
      <c r="A5" s="18" t="s">
        <v>43</v>
      </c>
      <c r="B5" s="6"/>
      <c r="C5" s="6"/>
      <c r="D5" s="219" t="s">
        <v>105</v>
      </c>
      <c r="E5" s="220"/>
      <c r="F5" s="219" t="s">
        <v>106</v>
      </c>
      <c r="G5" s="220"/>
      <c r="H5" s="219" t="s">
        <v>105</v>
      </c>
      <c r="I5" s="220"/>
      <c r="J5" s="219" t="s">
        <v>106</v>
      </c>
      <c r="K5" s="220"/>
      <c r="L5" s="219" t="s">
        <v>105</v>
      </c>
      <c r="M5" s="220"/>
      <c r="N5" s="219" t="s">
        <v>106</v>
      </c>
      <c r="O5" s="249"/>
    </row>
    <row r="6" spans="1:15" ht="15.75" x14ac:dyDescent="0.25">
      <c r="A6" s="143" t="s">
        <v>7</v>
      </c>
      <c r="B6" s="88" t="s">
        <v>8</v>
      </c>
      <c r="C6" s="72"/>
      <c r="D6" s="91">
        <v>2</v>
      </c>
      <c r="E6" s="9">
        <f>D6*35</f>
        <v>70</v>
      </c>
      <c r="F6" s="8">
        <v>3</v>
      </c>
      <c r="G6" s="9">
        <f>F6*35</f>
        <v>105</v>
      </c>
      <c r="H6" s="91">
        <v>2</v>
      </c>
      <c r="I6" s="9">
        <f>H6*35</f>
        <v>70</v>
      </c>
      <c r="J6" s="8">
        <v>3</v>
      </c>
      <c r="K6" s="9">
        <f>J6*35</f>
        <v>105</v>
      </c>
      <c r="L6" s="91">
        <f t="shared" ref="L6:L16" si="0">D6+H6</f>
        <v>4</v>
      </c>
      <c r="M6" s="9">
        <f t="shared" ref="M6:O16" si="1">L6*35</f>
        <v>140</v>
      </c>
      <c r="N6" s="8">
        <f t="shared" ref="N6:N16" si="2">F6+J6</f>
        <v>6</v>
      </c>
      <c r="O6" s="20">
        <f t="shared" ref="O6:O15" si="3">N6*35</f>
        <v>210</v>
      </c>
    </row>
    <row r="7" spans="1:15" ht="15.75" x14ac:dyDescent="0.25">
      <c r="A7" s="143"/>
      <c r="B7" s="88" t="s">
        <v>9</v>
      </c>
      <c r="C7" s="72"/>
      <c r="D7" s="91">
        <v>3</v>
      </c>
      <c r="E7" s="9">
        <f t="shared" ref="E7:E25" si="4">D7*35</f>
        <v>105</v>
      </c>
      <c r="F7" s="8">
        <v>5</v>
      </c>
      <c r="G7" s="9">
        <f t="shared" ref="G7:G25" si="5">F7*35</f>
        <v>175</v>
      </c>
      <c r="H7" s="91">
        <v>3</v>
      </c>
      <c r="I7" s="9">
        <f t="shared" ref="I7:I25" si="6">H7*35</f>
        <v>105</v>
      </c>
      <c r="J7" s="8">
        <v>5</v>
      </c>
      <c r="K7" s="9">
        <f t="shared" ref="K7:K25" si="7">J7*35</f>
        <v>175</v>
      </c>
      <c r="L7" s="91">
        <f t="shared" si="0"/>
        <v>6</v>
      </c>
      <c r="M7" s="9">
        <f t="shared" si="1"/>
        <v>210</v>
      </c>
      <c r="N7" s="8">
        <f t="shared" si="2"/>
        <v>10</v>
      </c>
      <c r="O7" s="20">
        <f t="shared" si="3"/>
        <v>350</v>
      </c>
    </row>
    <row r="8" spans="1:15" ht="15.75" x14ac:dyDescent="0.25">
      <c r="A8" s="143" t="s">
        <v>75</v>
      </c>
      <c r="B8" s="58" t="s">
        <v>71</v>
      </c>
      <c r="C8" s="72"/>
      <c r="D8" s="8">
        <v>2</v>
      </c>
      <c r="E8" s="9">
        <f t="shared" si="4"/>
        <v>70</v>
      </c>
      <c r="F8" s="8">
        <v>3</v>
      </c>
      <c r="G8" s="9">
        <f t="shared" si="5"/>
        <v>105</v>
      </c>
      <c r="H8" s="8">
        <v>2</v>
      </c>
      <c r="I8" s="9">
        <f t="shared" si="6"/>
        <v>70</v>
      </c>
      <c r="J8" s="8">
        <v>3</v>
      </c>
      <c r="K8" s="9">
        <f t="shared" si="7"/>
        <v>105</v>
      </c>
      <c r="L8" s="8">
        <f t="shared" si="0"/>
        <v>4</v>
      </c>
      <c r="M8" s="9">
        <f t="shared" si="1"/>
        <v>140</v>
      </c>
      <c r="N8" s="8">
        <f t="shared" si="2"/>
        <v>6</v>
      </c>
      <c r="O8" s="20">
        <f t="shared" si="3"/>
        <v>210</v>
      </c>
    </row>
    <row r="9" spans="1:15" ht="15.75" x14ac:dyDescent="0.25">
      <c r="A9" s="143"/>
      <c r="B9" s="58" t="s">
        <v>76</v>
      </c>
      <c r="C9" s="72"/>
      <c r="D9" s="8">
        <v>1</v>
      </c>
      <c r="E9" s="9">
        <f t="shared" si="4"/>
        <v>35</v>
      </c>
      <c r="F9" s="8">
        <v>1</v>
      </c>
      <c r="G9" s="9">
        <f t="shared" si="5"/>
        <v>35</v>
      </c>
      <c r="H9" s="8">
        <v>1</v>
      </c>
      <c r="I9" s="9">
        <f t="shared" si="6"/>
        <v>35</v>
      </c>
      <c r="J9" s="8">
        <v>1</v>
      </c>
      <c r="K9" s="9">
        <f t="shared" si="7"/>
        <v>35</v>
      </c>
      <c r="L9" s="8">
        <f t="shared" si="0"/>
        <v>2</v>
      </c>
      <c r="M9" s="9">
        <f t="shared" si="1"/>
        <v>70</v>
      </c>
      <c r="N9" s="8">
        <f t="shared" si="2"/>
        <v>2</v>
      </c>
      <c r="O9" s="20">
        <f t="shared" si="3"/>
        <v>70</v>
      </c>
    </row>
    <row r="10" spans="1:15" ht="15.75" x14ac:dyDescent="0.25">
      <c r="A10" s="244" t="s">
        <v>30</v>
      </c>
      <c r="B10" s="88" t="s">
        <v>10</v>
      </c>
      <c r="C10" s="72"/>
      <c r="D10" s="91">
        <v>3</v>
      </c>
      <c r="E10" s="9">
        <f t="shared" si="4"/>
        <v>105</v>
      </c>
      <c r="F10" s="98">
        <v>5</v>
      </c>
      <c r="G10" s="9">
        <f t="shared" si="5"/>
        <v>175</v>
      </c>
      <c r="H10" s="91">
        <v>3</v>
      </c>
      <c r="I10" s="9">
        <f t="shared" si="6"/>
        <v>105</v>
      </c>
      <c r="J10" s="98">
        <v>5</v>
      </c>
      <c r="K10" s="9">
        <f t="shared" si="7"/>
        <v>175</v>
      </c>
      <c r="L10" s="91">
        <f t="shared" si="0"/>
        <v>6</v>
      </c>
      <c r="M10" s="9">
        <f t="shared" si="1"/>
        <v>210</v>
      </c>
      <c r="N10" s="8">
        <f t="shared" si="2"/>
        <v>10</v>
      </c>
      <c r="O10" s="20">
        <f t="shared" si="3"/>
        <v>350</v>
      </c>
    </row>
    <row r="11" spans="1:15" ht="15.75" x14ac:dyDescent="0.25">
      <c r="A11" s="245"/>
      <c r="B11" s="58" t="s">
        <v>77</v>
      </c>
      <c r="C11" s="72"/>
      <c r="D11" s="8">
        <v>2</v>
      </c>
      <c r="E11" s="9">
        <f t="shared" si="4"/>
        <v>70</v>
      </c>
      <c r="F11" s="8">
        <v>3</v>
      </c>
      <c r="G11" s="9">
        <f t="shared" si="5"/>
        <v>105</v>
      </c>
      <c r="H11" s="8">
        <v>2</v>
      </c>
      <c r="I11" s="9">
        <f t="shared" si="6"/>
        <v>70</v>
      </c>
      <c r="J11" s="8">
        <v>3</v>
      </c>
      <c r="K11" s="9">
        <f t="shared" si="7"/>
        <v>105</v>
      </c>
      <c r="L11" s="8">
        <f t="shared" si="0"/>
        <v>4</v>
      </c>
      <c r="M11" s="9">
        <f t="shared" si="1"/>
        <v>140</v>
      </c>
      <c r="N11" s="8">
        <f t="shared" si="2"/>
        <v>6</v>
      </c>
      <c r="O11" s="20">
        <f t="shared" si="3"/>
        <v>210</v>
      </c>
    </row>
    <row r="12" spans="1:15" ht="15.75" x14ac:dyDescent="0.25">
      <c r="A12" s="143" t="s">
        <v>37</v>
      </c>
      <c r="B12" s="243" t="s">
        <v>11</v>
      </c>
      <c r="C12" s="58" t="s">
        <v>12</v>
      </c>
      <c r="D12" s="91">
        <v>2</v>
      </c>
      <c r="E12" s="9">
        <f t="shared" si="4"/>
        <v>70</v>
      </c>
      <c r="F12" s="8">
        <v>4</v>
      </c>
      <c r="G12" s="9">
        <f t="shared" si="5"/>
        <v>140</v>
      </c>
      <c r="H12" s="91">
        <v>2</v>
      </c>
      <c r="I12" s="9">
        <f t="shared" si="6"/>
        <v>70</v>
      </c>
      <c r="J12" s="8">
        <v>4</v>
      </c>
      <c r="K12" s="9">
        <f t="shared" si="7"/>
        <v>140</v>
      </c>
      <c r="L12" s="8">
        <f t="shared" si="0"/>
        <v>4</v>
      </c>
      <c r="M12" s="9">
        <f t="shared" si="1"/>
        <v>140</v>
      </c>
      <c r="N12" s="91">
        <f t="shared" si="2"/>
        <v>8</v>
      </c>
      <c r="O12" s="20">
        <f t="shared" si="3"/>
        <v>280</v>
      </c>
    </row>
    <row r="13" spans="1:15" ht="15.75" x14ac:dyDescent="0.25">
      <c r="A13" s="143"/>
      <c r="B13" s="243"/>
      <c r="C13" s="58" t="s">
        <v>13</v>
      </c>
      <c r="D13" s="91">
        <v>2</v>
      </c>
      <c r="E13" s="9">
        <f t="shared" si="4"/>
        <v>70</v>
      </c>
      <c r="F13" s="8">
        <v>3</v>
      </c>
      <c r="G13" s="9">
        <f t="shared" si="5"/>
        <v>105</v>
      </c>
      <c r="H13" s="91">
        <v>2</v>
      </c>
      <c r="I13" s="9">
        <f t="shared" si="6"/>
        <v>70</v>
      </c>
      <c r="J13" s="8">
        <v>3</v>
      </c>
      <c r="K13" s="9">
        <f t="shared" si="7"/>
        <v>105</v>
      </c>
      <c r="L13" s="8">
        <f t="shared" si="0"/>
        <v>4</v>
      </c>
      <c r="M13" s="9">
        <f t="shared" si="1"/>
        <v>140</v>
      </c>
      <c r="N13" s="91">
        <f t="shared" si="2"/>
        <v>6</v>
      </c>
      <c r="O13" s="20">
        <f t="shared" si="3"/>
        <v>210</v>
      </c>
    </row>
    <row r="14" spans="1:15" ht="15.75" x14ac:dyDescent="0.25">
      <c r="A14" s="143"/>
      <c r="B14" s="243"/>
      <c r="C14" s="58" t="s">
        <v>14</v>
      </c>
      <c r="D14" s="91">
        <v>1</v>
      </c>
      <c r="E14" s="9">
        <f t="shared" si="4"/>
        <v>35</v>
      </c>
      <c r="F14" s="8">
        <v>1</v>
      </c>
      <c r="G14" s="9">
        <f t="shared" si="5"/>
        <v>35</v>
      </c>
      <c r="H14" s="91">
        <v>1</v>
      </c>
      <c r="I14" s="9">
        <f t="shared" si="6"/>
        <v>35</v>
      </c>
      <c r="J14" s="8">
        <v>1</v>
      </c>
      <c r="K14" s="9">
        <f t="shared" si="7"/>
        <v>35</v>
      </c>
      <c r="L14" s="8">
        <f t="shared" si="0"/>
        <v>2</v>
      </c>
      <c r="M14" s="9">
        <f t="shared" si="1"/>
        <v>70</v>
      </c>
      <c r="N14" s="8">
        <f t="shared" si="2"/>
        <v>2</v>
      </c>
      <c r="O14" s="20">
        <f t="shared" si="3"/>
        <v>70</v>
      </c>
    </row>
    <row r="15" spans="1:15" ht="15.75" x14ac:dyDescent="0.25">
      <c r="A15" s="143"/>
      <c r="B15" s="88" t="s">
        <v>15</v>
      </c>
      <c r="C15" s="72"/>
      <c r="D15" s="8">
        <v>1</v>
      </c>
      <c r="E15" s="9">
        <f t="shared" si="4"/>
        <v>35</v>
      </c>
      <c r="F15" s="8">
        <v>4</v>
      </c>
      <c r="G15" s="9">
        <f t="shared" si="5"/>
        <v>140</v>
      </c>
      <c r="H15" s="8">
        <v>1</v>
      </c>
      <c r="I15" s="9">
        <f t="shared" si="6"/>
        <v>35</v>
      </c>
      <c r="J15" s="8">
        <v>4</v>
      </c>
      <c r="K15" s="9">
        <f t="shared" si="7"/>
        <v>140</v>
      </c>
      <c r="L15" s="8">
        <f t="shared" si="0"/>
        <v>2</v>
      </c>
      <c r="M15" s="9">
        <f t="shared" si="1"/>
        <v>70</v>
      </c>
      <c r="N15" s="91">
        <f t="shared" si="2"/>
        <v>8</v>
      </c>
      <c r="O15" s="20">
        <f t="shared" si="3"/>
        <v>280</v>
      </c>
    </row>
    <row r="16" spans="1:15" ht="15.75" customHeight="1" x14ac:dyDescent="0.25">
      <c r="A16" s="258" t="s">
        <v>16</v>
      </c>
      <c r="B16" s="243" t="s">
        <v>17</v>
      </c>
      <c r="C16" s="72" t="s">
        <v>31</v>
      </c>
      <c r="D16" s="256">
        <v>3</v>
      </c>
      <c r="E16" s="9">
        <f t="shared" si="4"/>
        <v>105</v>
      </c>
      <c r="F16" s="217">
        <v>4</v>
      </c>
      <c r="G16" s="9">
        <f t="shared" si="5"/>
        <v>140</v>
      </c>
      <c r="H16" s="256">
        <v>3</v>
      </c>
      <c r="I16" s="9">
        <f t="shared" si="6"/>
        <v>105</v>
      </c>
      <c r="J16" s="217">
        <v>4</v>
      </c>
      <c r="K16" s="9">
        <f t="shared" si="7"/>
        <v>140</v>
      </c>
      <c r="L16" s="250">
        <f t="shared" si="0"/>
        <v>6</v>
      </c>
      <c r="M16" s="192">
        <f t="shared" si="1"/>
        <v>210</v>
      </c>
      <c r="N16" s="217">
        <f t="shared" si="2"/>
        <v>8</v>
      </c>
      <c r="O16" s="194">
        <f t="shared" si="1"/>
        <v>280</v>
      </c>
    </row>
    <row r="17" spans="1:16" ht="15.75" x14ac:dyDescent="0.25">
      <c r="A17" s="259"/>
      <c r="B17" s="243"/>
      <c r="C17" s="72" t="s">
        <v>32</v>
      </c>
      <c r="D17" s="257"/>
      <c r="E17" s="9">
        <f t="shared" si="4"/>
        <v>0</v>
      </c>
      <c r="F17" s="218"/>
      <c r="G17" s="9">
        <f t="shared" si="5"/>
        <v>0</v>
      </c>
      <c r="H17" s="257"/>
      <c r="I17" s="9">
        <f t="shared" si="6"/>
        <v>0</v>
      </c>
      <c r="J17" s="218"/>
      <c r="K17" s="9">
        <f t="shared" si="7"/>
        <v>0</v>
      </c>
      <c r="L17" s="251"/>
      <c r="M17" s="193"/>
      <c r="N17" s="218"/>
      <c r="O17" s="195"/>
    </row>
    <row r="18" spans="1:16" ht="15.75" x14ac:dyDescent="0.25">
      <c r="A18" s="259"/>
      <c r="B18" s="89" t="s">
        <v>18</v>
      </c>
      <c r="C18" s="72"/>
      <c r="D18" s="91">
        <v>2</v>
      </c>
      <c r="E18" s="9">
        <f t="shared" si="4"/>
        <v>70</v>
      </c>
      <c r="F18" s="8">
        <v>4</v>
      </c>
      <c r="G18" s="9">
        <f t="shared" si="5"/>
        <v>140</v>
      </c>
      <c r="H18" s="91">
        <v>2</v>
      </c>
      <c r="I18" s="9">
        <f t="shared" si="6"/>
        <v>70</v>
      </c>
      <c r="J18" s="8">
        <v>4</v>
      </c>
      <c r="K18" s="9">
        <f t="shared" si="7"/>
        <v>140</v>
      </c>
      <c r="L18" s="91">
        <f t="shared" ref="L18:L25" si="8">D18+H18</f>
        <v>4</v>
      </c>
      <c r="M18" s="9">
        <f t="shared" ref="M18:M25" si="9">L18*35</f>
        <v>140</v>
      </c>
      <c r="N18" s="8">
        <f t="shared" ref="N18:N25" si="10">F18+J18</f>
        <v>8</v>
      </c>
      <c r="O18" s="20">
        <f t="shared" ref="O18:O25" si="11">N18*35</f>
        <v>280</v>
      </c>
    </row>
    <row r="19" spans="1:16" ht="15.75" x14ac:dyDescent="0.25">
      <c r="A19" s="259"/>
      <c r="B19" s="89" t="s">
        <v>19</v>
      </c>
      <c r="C19" s="72"/>
      <c r="D19" s="91">
        <v>1</v>
      </c>
      <c r="E19" s="9">
        <f t="shared" si="4"/>
        <v>35</v>
      </c>
      <c r="F19" s="8">
        <v>3</v>
      </c>
      <c r="G19" s="9">
        <f t="shared" si="5"/>
        <v>105</v>
      </c>
      <c r="H19" s="91">
        <v>1</v>
      </c>
      <c r="I19" s="9">
        <f t="shared" si="6"/>
        <v>35</v>
      </c>
      <c r="J19" s="8">
        <v>3</v>
      </c>
      <c r="K19" s="9">
        <f t="shared" si="7"/>
        <v>105</v>
      </c>
      <c r="L19" s="91">
        <f t="shared" si="8"/>
        <v>2</v>
      </c>
      <c r="M19" s="9">
        <f t="shared" si="9"/>
        <v>70</v>
      </c>
      <c r="N19" s="8">
        <f t="shared" si="10"/>
        <v>6</v>
      </c>
      <c r="O19" s="20">
        <f t="shared" si="11"/>
        <v>210</v>
      </c>
    </row>
    <row r="20" spans="1:16" ht="15.75" x14ac:dyDescent="0.25">
      <c r="A20" s="260"/>
      <c r="B20" s="89" t="s">
        <v>111</v>
      </c>
      <c r="C20" s="72"/>
      <c r="D20" s="98">
        <v>2</v>
      </c>
      <c r="E20" s="9">
        <f t="shared" si="4"/>
        <v>70</v>
      </c>
      <c r="F20" s="8">
        <v>3</v>
      </c>
      <c r="G20" s="9">
        <f t="shared" si="5"/>
        <v>105</v>
      </c>
      <c r="H20" s="98">
        <v>2</v>
      </c>
      <c r="I20" s="9">
        <f t="shared" si="6"/>
        <v>70</v>
      </c>
      <c r="J20" s="8">
        <v>3</v>
      </c>
      <c r="K20" s="9">
        <f t="shared" si="7"/>
        <v>105</v>
      </c>
      <c r="L20" s="91">
        <f t="shared" si="8"/>
        <v>4</v>
      </c>
      <c r="M20" s="9">
        <f t="shared" si="9"/>
        <v>140</v>
      </c>
      <c r="N20" s="8">
        <f t="shared" si="10"/>
        <v>6</v>
      </c>
      <c r="O20" s="20">
        <f t="shared" si="11"/>
        <v>210</v>
      </c>
    </row>
    <row r="21" spans="1:16" ht="15.75" x14ac:dyDescent="0.25">
      <c r="A21" s="143" t="s">
        <v>20</v>
      </c>
      <c r="B21" s="89" t="s">
        <v>21</v>
      </c>
      <c r="C21" s="72"/>
      <c r="D21" s="91">
        <v>2</v>
      </c>
      <c r="E21" s="9">
        <f t="shared" si="4"/>
        <v>70</v>
      </c>
      <c r="F21" s="8">
        <v>5</v>
      </c>
      <c r="G21" s="9">
        <f t="shared" si="5"/>
        <v>175</v>
      </c>
      <c r="H21" s="98">
        <v>3</v>
      </c>
      <c r="I21" s="9">
        <f t="shared" si="6"/>
        <v>105</v>
      </c>
      <c r="J21" s="8">
        <v>5</v>
      </c>
      <c r="K21" s="9">
        <f t="shared" si="7"/>
        <v>175</v>
      </c>
      <c r="L21" s="91">
        <f t="shared" si="8"/>
        <v>5</v>
      </c>
      <c r="M21" s="9">
        <f t="shared" si="9"/>
        <v>175</v>
      </c>
      <c r="N21" s="8">
        <f t="shared" si="10"/>
        <v>10</v>
      </c>
      <c r="O21" s="20">
        <f t="shared" si="11"/>
        <v>350</v>
      </c>
    </row>
    <row r="22" spans="1:16" ht="15.75" x14ac:dyDescent="0.25">
      <c r="A22" s="143"/>
      <c r="B22" s="89" t="s">
        <v>22</v>
      </c>
      <c r="C22" s="72"/>
      <c r="D22" s="91">
        <v>1</v>
      </c>
      <c r="E22" s="9">
        <f t="shared" si="4"/>
        <v>35</v>
      </c>
      <c r="F22" s="8">
        <v>3</v>
      </c>
      <c r="G22" s="9">
        <f t="shared" si="5"/>
        <v>105</v>
      </c>
      <c r="H22" s="91">
        <v>1</v>
      </c>
      <c r="I22" s="9">
        <f t="shared" si="6"/>
        <v>35</v>
      </c>
      <c r="J22" s="8">
        <v>3</v>
      </c>
      <c r="K22" s="9">
        <f t="shared" si="7"/>
        <v>105</v>
      </c>
      <c r="L22" s="91">
        <f t="shared" si="8"/>
        <v>2</v>
      </c>
      <c r="M22" s="9">
        <f t="shared" si="9"/>
        <v>70</v>
      </c>
      <c r="N22" s="8">
        <f t="shared" si="10"/>
        <v>6</v>
      </c>
      <c r="O22" s="20">
        <f t="shared" si="11"/>
        <v>210</v>
      </c>
    </row>
    <row r="23" spans="1:16" ht="15.75" x14ac:dyDescent="0.25">
      <c r="A23" s="143"/>
      <c r="B23" s="89" t="s">
        <v>23</v>
      </c>
      <c r="C23" s="72"/>
      <c r="D23" s="91">
        <v>1</v>
      </c>
      <c r="E23" s="9">
        <f t="shared" si="4"/>
        <v>35</v>
      </c>
      <c r="F23" s="8">
        <v>3</v>
      </c>
      <c r="G23" s="9">
        <f t="shared" si="5"/>
        <v>105</v>
      </c>
      <c r="H23" s="91">
        <v>1</v>
      </c>
      <c r="I23" s="9">
        <f t="shared" si="6"/>
        <v>35</v>
      </c>
      <c r="J23" s="8">
        <v>3</v>
      </c>
      <c r="K23" s="9">
        <f t="shared" si="7"/>
        <v>105</v>
      </c>
      <c r="L23" s="91">
        <f t="shared" si="8"/>
        <v>2</v>
      </c>
      <c r="M23" s="9">
        <f t="shared" si="9"/>
        <v>70</v>
      </c>
      <c r="N23" s="8">
        <f t="shared" si="10"/>
        <v>6</v>
      </c>
      <c r="O23" s="20">
        <f t="shared" si="11"/>
        <v>210</v>
      </c>
    </row>
    <row r="24" spans="1:16" ht="15.75" x14ac:dyDescent="0.25">
      <c r="A24" s="143" t="s">
        <v>33</v>
      </c>
      <c r="B24" s="89" t="s">
        <v>28</v>
      </c>
      <c r="C24" s="72"/>
      <c r="D24" s="91">
        <v>3</v>
      </c>
      <c r="E24" s="9">
        <f t="shared" si="4"/>
        <v>105</v>
      </c>
      <c r="F24" s="8"/>
      <c r="G24" s="9">
        <f t="shared" si="5"/>
        <v>0</v>
      </c>
      <c r="H24" s="91">
        <v>3</v>
      </c>
      <c r="I24" s="9">
        <f t="shared" si="6"/>
        <v>105</v>
      </c>
      <c r="J24" s="8"/>
      <c r="K24" s="9">
        <f t="shared" si="7"/>
        <v>0</v>
      </c>
      <c r="L24" s="91">
        <f t="shared" si="8"/>
        <v>6</v>
      </c>
      <c r="M24" s="9">
        <f t="shared" si="9"/>
        <v>210</v>
      </c>
      <c r="N24" s="8">
        <f t="shared" si="10"/>
        <v>0</v>
      </c>
      <c r="O24" s="20">
        <f t="shared" si="11"/>
        <v>0</v>
      </c>
    </row>
    <row r="25" spans="1:16" ht="32.25" customHeight="1" thickBot="1" x14ac:dyDescent="0.3">
      <c r="A25" s="143"/>
      <c r="B25" s="90" t="s">
        <v>34</v>
      </c>
      <c r="C25" s="72"/>
      <c r="D25" s="91">
        <v>1</v>
      </c>
      <c r="E25" s="9">
        <f t="shared" si="4"/>
        <v>35</v>
      </c>
      <c r="F25" s="8">
        <v>1</v>
      </c>
      <c r="G25" s="9">
        <f t="shared" si="5"/>
        <v>35</v>
      </c>
      <c r="H25" s="91">
        <v>1</v>
      </c>
      <c r="I25" s="9">
        <f t="shared" si="6"/>
        <v>35</v>
      </c>
      <c r="J25" s="8">
        <v>1</v>
      </c>
      <c r="K25" s="9">
        <f t="shared" si="7"/>
        <v>35</v>
      </c>
      <c r="L25" s="91">
        <f t="shared" si="8"/>
        <v>2</v>
      </c>
      <c r="M25" s="9">
        <f t="shared" si="9"/>
        <v>70</v>
      </c>
      <c r="N25" s="8">
        <f t="shared" si="10"/>
        <v>2</v>
      </c>
      <c r="O25" s="20">
        <f t="shared" si="11"/>
        <v>70</v>
      </c>
    </row>
    <row r="26" spans="1:16" ht="32.25" customHeight="1" thickBot="1" x14ac:dyDescent="0.3">
      <c r="A26" s="144" t="s">
        <v>38</v>
      </c>
      <c r="B26" s="145"/>
      <c r="C26" s="145"/>
      <c r="D26" s="22">
        <f t="shared" ref="D26:O26" si="12">SUM(D6:D25)</f>
        <v>35</v>
      </c>
      <c r="E26" s="22">
        <f t="shared" si="12"/>
        <v>1225</v>
      </c>
      <c r="F26" s="22">
        <f t="shared" si="12"/>
        <v>58</v>
      </c>
      <c r="G26" s="22">
        <f t="shared" si="12"/>
        <v>2030</v>
      </c>
      <c r="H26" s="22">
        <f t="shared" si="12"/>
        <v>36</v>
      </c>
      <c r="I26" s="22">
        <f t="shared" si="12"/>
        <v>1260</v>
      </c>
      <c r="J26" s="22">
        <f t="shared" si="12"/>
        <v>58</v>
      </c>
      <c r="K26" s="22">
        <f t="shared" si="12"/>
        <v>2030</v>
      </c>
      <c r="L26" s="22">
        <f t="shared" si="12"/>
        <v>71</v>
      </c>
      <c r="M26" s="22">
        <f t="shared" si="12"/>
        <v>2485</v>
      </c>
      <c r="N26" s="22">
        <f t="shared" si="12"/>
        <v>116</v>
      </c>
      <c r="O26" s="92">
        <f t="shared" si="12"/>
        <v>4060</v>
      </c>
      <c r="P26" s="94">
        <f>M26+O26</f>
        <v>6545</v>
      </c>
    </row>
    <row r="27" spans="1:16" ht="16.5" thickBot="1" x14ac:dyDescent="0.3">
      <c r="A27" s="146" t="s">
        <v>44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1:16" ht="109.5" customHeight="1" x14ac:dyDescent="0.25">
      <c r="A28" s="147" t="s">
        <v>42</v>
      </c>
      <c r="B28" s="148"/>
      <c r="C28" s="149"/>
      <c r="D28" s="10">
        <v>10</v>
      </c>
      <c r="E28" s="11">
        <f>D28*35</f>
        <v>350</v>
      </c>
      <c r="F28" s="12" t="s">
        <v>110</v>
      </c>
      <c r="G28" s="11" t="s">
        <v>110</v>
      </c>
      <c r="H28" s="10">
        <v>10</v>
      </c>
      <c r="I28" s="11">
        <f>H28*35</f>
        <v>350</v>
      </c>
      <c r="J28" s="12" t="s">
        <v>110</v>
      </c>
      <c r="K28" s="11" t="s">
        <v>110</v>
      </c>
      <c r="L28" s="44">
        <f>D28+H28</f>
        <v>20</v>
      </c>
      <c r="M28" s="13">
        <f>L28*35</f>
        <v>700</v>
      </c>
    </row>
    <row r="29" spans="1:16" ht="23.25" x14ac:dyDescent="0.25">
      <c r="A29" s="150" t="s">
        <v>39</v>
      </c>
      <c r="B29" s="151"/>
      <c r="C29" s="151"/>
      <c r="D29" s="7">
        <f t="shared" ref="D29:I29" si="13">SUM(D28:D28)</f>
        <v>10</v>
      </c>
      <c r="E29" s="7">
        <f t="shared" si="13"/>
        <v>350</v>
      </c>
      <c r="F29" s="7" t="s">
        <v>110</v>
      </c>
      <c r="G29" s="7" t="s">
        <v>110</v>
      </c>
      <c r="H29" s="7">
        <f t="shared" ref="H29" si="14">SUM(H28:H28)</f>
        <v>10</v>
      </c>
      <c r="I29" s="7">
        <f t="shared" si="13"/>
        <v>350</v>
      </c>
      <c r="J29" s="7" t="s">
        <v>110</v>
      </c>
      <c r="K29" s="7" t="s">
        <v>110</v>
      </c>
      <c r="L29" s="45">
        <f t="shared" ref="L29:L30" si="15">D29+H29</f>
        <v>20</v>
      </c>
      <c r="M29" s="14">
        <f t="shared" ref="M29:M30" si="16">L29*35</f>
        <v>700</v>
      </c>
    </row>
    <row r="30" spans="1:16" ht="23.25" x14ac:dyDescent="0.25">
      <c r="A30" s="141" t="s">
        <v>46</v>
      </c>
      <c r="B30" s="142"/>
      <c r="C30" s="142"/>
      <c r="D30" s="7">
        <f>D26+F26+D28</f>
        <v>103</v>
      </c>
      <c r="E30" s="7">
        <f>SUM(E26,G26)</f>
        <v>3255</v>
      </c>
      <c r="F30" s="7" t="s">
        <v>110</v>
      </c>
      <c r="G30" s="7" t="s">
        <v>110</v>
      </c>
      <c r="H30" s="7">
        <f>H26+J26+H28</f>
        <v>104</v>
      </c>
      <c r="I30" s="7">
        <f>SUM(I26,K26)</f>
        <v>3290</v>
      </c>
      <c r="J30" s="7" t="s">
        <v>110</v>
      </c>
      <c r="K30" s="7" t="s">
        <v>110</v>
      </c>
      <c r="L30" s="45">
        <f t="shared" si="15"/>
        <v>207</v>
      </c>
      <c r="M30" s="14">
        <f t="shared" si="16"/>
        <v>7245</v>
      </c>
    </row>
    <row r="31" spans="1:16" ht="49.5" customHeight="1" thickBot="1" x14ac:dyDescent="0.3">
      <c r="A31" s="123" t="s">
        <v>62</v>
      </c>
      <c r="B31" s="124"/>
      <c r="C31" s="125"/>
      <c r="D31" s="33">
        <v>34</v>
      </c>
      <c r="E31" s="33">
        <f>D31*35</f>
        <v>1190</v>
      </c>
      <c r="F31" s="33" t="s">
        <v>110</v>
      </c>
      <c r="G31" s="33" t="s">
        <v>110</v>
      </c>
      <c r="H31" s="33">
        <v>34</v>
      </c>
      <c r="I31" s="33">
        <f>H31*35</f>
        <v>1190</v>
      </c>
      <c r="J31" s="33" t="s">
        <v>110</v>
      </c>
      <c r="K31" s="33" t="s">
        <v>110</v>
      </c>
      <c r="L31" s="46">
        <f>D31+H31</f>
        <v>68</v>
      </c>
      <c r="M31" s="34">
        <f>E31+I31</f>
        <v>2380</v>
      </c>
      <c r="N31" s="95">
        <f>M28/M31</f>
        <v>0.29411764705882354</v>
      </c>
    </row>
    <row r="32" spans="1:16" ht="124.5" customHeight="1" x14ac:dyDescent="0.25">
      <c r="A32" s="152" t="s">
        <v>40</v>
      </c>
      <c r="B32" s="153"/>
      <c r="C32" s="154"/>
      <c r="D32" s="10">
        <v>13</v>
      </c>
      <c r="E32" s="11">
        <f>D32*35</f>
        <v>455</v>
      </c>
      <c r="F32" s="10" t="s">
        <v>110</v>
      </c>
      <c r="G32" s="11" t="s">
        <v>110</v>
      </c>
      <c r="H32" s="10">
        <v>13</v>
      </c>
      <c r="I32" s="11">
        <f>H32*35</f>
        <v>455</v>
      </c>
      <c r="J32" s="10" t="s">
        <v>110</v>
      </c>
      <c r="K32" s="11" t="s">
        <v>110</v>
      </c>
      <c r="L32" s="44">
        <f>D32+H32</f>
        <v>26</v>
      </c>
      <c r="M32" s="13">
        <f>L32*35</f>
        <v>910</v>
      </c>
    </row>
    <row r="33" spans="1:14" ht="37.5" customHeight="1" x14ac:dyDescent="0.25">
      <c r="A33" s="151" t="s">
        <v>39</v>
      </c>
      <c r="B33" s="151"/>
      <c r="C33" s="151"/>
      <c r="D33" s="7">
        <f t="shared" ref="D33:I33" si="17">SUM(D32:D32)</f>
        <v>13</v>
      </c>
      <c r="E33" s="7">
        <f t="shared" si="17"/>
        <v>455</v>
      </c>
      <c r="F33" s="7" t="s">
        <v>110</v>
      </c>
      <c r="G33" s="7" t="s">
        <v>110</v>
      </c>
      <c r="H33" s="7">
        <f t="shared" si="17"/>
        <v>13</v>
      </c>
      <c r="I33" s="7">
        <f t="shared" si="17"/>
        <v>455</v>
      </c>
      <c r="J33" s="7" t="s">
        <v>110</v>
      </c>
      <c r="K33" s="7" t="s">
        <v>110</v>
      </c>
      <c r="L33" s="45">
        <f t="shared" ref="L33:L34" si="18">D33+H33</f>
        <v>26</v>
      </c>
      <c r="M33" s="14">
        <f t="shared" ref="M33:M34" si="19">L33*35</f>
        <v>910</v>
      </c>
    </row>
    <row r="34" spans="1:14" ht="52.5" customHeight="1" x14ac:dyDescent="0.25">
      <c r="A34" s="142" t="s">
        <v>92</v>
      </c>
      <c r="B34" s="142"/>
      <c r="C34" s="142"/>
      <c r="D34" s="7">
        <f>D26+F26+D32</f>
        <v>106</v>
      </c>
      <c r="E34" s="7">
        <f>D34*35</f>
        <v>3710</v>
      </c>
      <c r="F34" s="7" t="s">
        <v>110</v>
      </c>
      <c r="G34" s="7" t="s">
        <v>110</v>
      </c>
      <c r="H34" s="7">
        <f>H26+J26+H32</f>
        <v>107</v>
      </c>
      <c r="I34" s="7">
        <f>H34*35</f>
        <v>3745</v>
      </c>
      <c r="J34" s="7" t="s">
        <v>110</v>
      </c>
      <c r="K34" s="7" t="s">
        <v>110</v>
      </c>
      <c r="L34" s="45">
        <f t="shared" si="18"/>
        <v>213</v>
      </c>
      <c r="M34" s="14">
        <f t="shared" si="19"/>
        <v>7455</v>
      </c>
    </row>
    <row r="35" spans="1:14" ht="44.25" customHeight="1" thickBot="1" x14ac:dyDescent="0.3">
      <c r="A35" s="204" t="s">
        <v>52</v>
      </c>
      <c r="B35" s="204"/>
      <c r="C35" s="204"/>
      <c r="D35" s="33">
        <v>37</v>
      </c>
      <c r="E35" s="33">
        <f>D35*35</f>
        <v>1295</v>
      </c>
      <c r="F35" s="33" t="s">
        <v>110</v>
      </c>
      <c r="G35" s="33" t="s">
        <v>110</v>
      </c>
      <c r="H35" s="33">
        <v>37</v>
      </c>
      <c r="I35" s="33">
        <f>H35*35</f>
        <v>1295</v>
      </c>
      <c r="J35" s="33" t="s">
        <v>110</v>
      </c>
      <c r="K35" s="33" t="s">
        <v>110</v>
      </c>
      <c r="L35" s="46">
        <f>D35+H35</f>
        <v>74</v>
      </c>
      <c r="M35" s="34">
        <f>E35+I35</f>
        <v>2590</v>
      </c>
      <c r="N35" s="95">
        <f>M32/M35</f>
        <v>0.35135135135135137</v>
      </c>
    </row>
    <row r="36" spans="1:14" ht="16.5" thickBot="1" x14ac:dyDescent="0.3">
      <c r="A36" s="128" t="s">
        <v>36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4" ht="15.75" customHeight="1" x14ac:dyDescent="0.25">
      <c r="A37" s="129" t="s">
        <v>78</v>
      </c>
      <c r="B37" s="137" t="s">
        <v>49</v>
      </c>
      <c r="C37" s="138"/>
      <c r="D37" s="232" t="s">
        <v>1</v>
      </c>
      <c r="E37" s="232"/>
      <c r="F37" s="232"/>
      <c r="G37" s="232"/>
      <c r="H37" s="232"/>
      <c r="I37" s="232"/>
      <c r="J37" s="232"/>
      <c r="K37" s="232"/>
      <c r="L37" s="233" t="s">
        <v>41</v>
      </c>
      <c r="M37" s="234"/>
    </row>
    <row r="38" spans="1:14" ht="80.25" customHeight="1" x14ac:dyDescent="0.25">
      <c r="A38" s="130"/>
      <c r="B38" s="139"/>
      <c r="C38" s="140"/>
      <c r="D38" s="231" t="s">
        <v>3</v>
      </c>
      <c r="E38" s="231"/>
      <c r="F38" s="231" t="s">
        <v>4</v>
      </c>
      <c r="G38" s="231"/>
      <c r="H38" s="231" t="s">
        <v>5</v>
      </c>
      <c r="I38" s="231"/>
      <c r="J38" s="231" t="s">
        <v>6</v>
      </c>
      <c r="K38" s="231"/>
      <c r="L38" s="212"/>
      <c r="M38" s="213"/>
    </row>
    <row r="39" spans="1:14" ht="78.75" x14ac:dyDescent="0.25">
      <c r="A39" s="65" t="s">
        <v>51</v>
      </c>
      <c r="B39" s="210" t="s">
        <v>48</v>
      </c>
      <c r="C39" s="224"/>
      <c r="D39" s="192">
        <v>10</v>
      </c>
      <c r="E39" s="192">
        <f>D39*35</f>
        <v>350</v>
      </c>
      <c r="F39" s="192"/>
      <c r="G39" s="192">
        <f>F39*35</f>
        <v>0</v>
      </c>
      <c r="H39" s="192">
        <v>10</v>
      </c>
      <c r="I39" s="192">
        <f>H39*35</f>
        <v>350</v>
      </c>
      <c r="J39" s="192"/>
      <c r="K39" s="192">
        <f>J39*35</f>
        <v>0</v>
      </c>
      <c r="L39" s="192">
        <f>D39+H39</f>
        <v>20</v>
      </c>
      <c r="M39" s="246">
        <f>L39*35</f>
        <v>700</v>
      </c>
    </row>
    <row r="40" spans="1:14" ht="47.25" x14ac:dyDescent="0.25">
      <c r="A40" s="65" t="s">
        <v>45</v>
      </c>
      <c r="B40" s="225"/>
      <c r="C40" s="226"/>
      <c r="D40" s="229"/>
      <c r="E40" s="229"/>
      <c r="F40" s="229"/>
      <c r="G40" s="229"/>
      <c r="H40" s="229"/>
      <c r="I40" s="229"/>
      <c r="J40" s="229"/>
      <c r="K40" s="229"/>
      <c r="L40" s="229"/>
      <c r="M40" s="247"/>
    </row>
    <row r="41" spans="1:14" ht="63" x14ac:dyDescent="0.25">
      <c r="A41" s="65" t="s">
        <v>47</v>
      </c>
      <c r="B41" s="225"/>
      <c r="C41" s="226"/>
      <c r="D41" s="229"/>
      <c r="E41" s="229"/>
      <c r="F41" s="229"/>
      <c r="G41" s="229"/>
      <c r="H41" s="229"/>
      <c r="I41" s="229"/>
      <c r="J41" s="229"/>
      <c r="K41" s="229"/>
      <c r="L41" s="229"/>
      <c r="M41" s="247"/>
    </row>
    <row r="42" spans="1:14" ht="75.75" thickBot="1" x14ac:dyDescent="0.3">
      <c r="A42" s="66" t="s">
        <v>50</v>
      </c>
      <c r="B42" s="227"/>
      <c r="C42" s="228"/>
      <c r="D42" s="230"/>
      <c r="E42" s="230"/>
      <c r="F42" s="230"/>
      <c r="G42" s="230"/>
      <c r="H42" s="230"/>
      <c r="I42" s="230"/>
      <c r="J42" s="230"/>
      <c r="K42" s="230"/>
      <c r="L42" s="230"/>
      <c r="M42" s="248"/>
    </row>
    <row r="44" spans="1:14" x14ac:dyDescent="0.25">
      <c r="M44">
        <f>M39+M35</f>
        <v>3290</v>
      </c>
    </row>
    <row r="45" spans="1:14" x14ac:dyDescent="0.25">
      <c r="M45">
        <f>M39+M32</f>
        <v>1610</v>
      </c>
    </row>
    <row r="46" spans="1:14" x14ac:dyDescent="0.25">
      <c r="M46" s="97">
        <f>M45/M44</f>
        <v>0.48936170212765956</v>
      </c>
    </row>
  </sheetData>
  <mergeCells count="61">
    <mergeCell ref="L39:L42"/>
    <mergeCell ref="M39:M42"/>
    <mergeCell ref="J38:K38"/>
    <mergeCell ref="B39:C42"/>
    <mergeCell ref="D39:D42"/>
    <mergeCell ref="E39:E42"/>
    <mergeCell ref="F39:F42"/>
    <mergeCell ref="G39:G42"/>
    <mergeCell ref="H39:H42"/>
    <mergeCell ref="I39:I42"/>
    <mergeCell ref="J39:J42"/>
    <mergeCell ref="K39:K42"/>
    <mergeCell ref="A35:C35"/>
    <mergeCell ref="A36:M36"/>
    <mergeCell ref="A37:A38"/>
    <mergeCell ref="B37:C38"/>
    <mergeCell ref="D37:K37"/>
    <mergeCell ref="L37:M38"/>
    <mergeCell ref="D38:E38"/>
    <mergeCell ref="F38:G38"/>
    <mergeCell ref="H38:I38"/>
    <mergeCell ref="A29:C29"/>
    <mergeCell ref="A30:C30"/>
    <mergeCell ref="A31:C31"/>
    <mergeCell ref="A32:C32"/>
    <mergeCell ref="A34:C34"/>
    <mergeCell ref="A33:C33"/>
    <mergeCell ref="N16:N17"/>
    <mergeCell ref="O16:O17"/>
    <mergeCell ref="A21:A23"/>
    <mergeCell ref="A24:A25"/>
    <mergeCell ref="A26:C26"/>
    <mergeCell ref="A28:C28"/>
    <mergeCell ref="A6:A7"/>
    <mergeCell ref="A8:A9"/>
    <mergeCell ref="A10:A11"/>
    <mergeCell ref="A12:A15"/>
    <mergeCell ref="B12:B14"/>
    <mergeCell ref="A27:M27"/>
    <mergeCell ref="D16:D17"/>
    <mergeCell ref="F16:F17"/>
    <mergeCell ref="H16:H17"/>
    <mergeCell ref="J16:J17"/>
    <mergeCell ref="L16:L17"/>
    <mergeCell ref="M16:M17"/>
    <mergeCell ref="A16:A20"/>
    <mergeCell ref="B16:B17"/>
    <mergeCell ref="N5:O5"/>
    <mergeCell ref="A1:M1"/>
    <mergeCell ref="A2:O2"/>
    <mergeCell ref="A3:A4"/>
    <mergeCell ref="B3:B4"/>
    <mergeCell ref="D3:K3"/>
    <mergeCell ref="L3:O4"/>
    <mergeCell ref="D4:G4"/>
    <mergeCell ref="H4:K4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4AE7E-9935-402A-8D3B-D9EAF35545F7}">
  <sheetPr>
    <pageSetUpPr fitToPage="1"/>
  </sheetPr>
  <dimension ref="A1:O48"/>
  <sheetViews>
    <sheetView tabSelected="1" view="pageBreakPreview" topLeftCell="A34" zoomScale="90" zoomScaleNormal="100" zoomScaleSheetLayoutView="90" workbookViewId="0">
      <selection activeCell="L39" sqref="L39:M40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11" width="9.85546875" customWidth="1"/>
    <col min="12" max="12" width="13.42578125" customWidth="1"/>
    <col min="13" max="13" width="11.85546875" customWidth="1"/>
    <col min="14" max="14" width="13.5703125" bestFit="1" customWidth="1"/>
    <col min="15" max="15" width="18" customWidth="1"/>
  </cols>
  <sheetData>
    <row r="1" spans="1:15" ht="16.5" thickBo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ht="33" customHeight="1" x14ac:dyDescent="0.25">
      <c r="A2" s="253" t="s">
        <v>113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5"/>
    </row>
    <row r="3" spans="1:15" ht="31.5" customHeight="1" x14ac:dyDescent="0.25">
      <c r="A3" s="164" t="s">
        <v>0</v>
      </c>
      <c r="B3" s="165" t="s">
        <v>29</v>
      </c>
      <c r="C3" s="67" t="s">
        <v>35</v>
      </c>
      <c r="D3" s="238" t="s">
        <v>1</v>
      </c>
      <c r="E3" s="238"/>
      <c r="F3" s="238"/>
      <c r="G3" s="238"/>
      <c r="H3" s="238"/>
      <c r="I3" s="238"/>
      <c r="J3" s="238"/>
      <c r="K3" s="238"/>
      <c r="L3" s="165" t="s">
        <v>107</v>
      </c>
      <c r="M3" s="165"/>
      <c r="N3" s="165"/>
      <c r="O3" s="252"/>
    </row>
    <row r="4" spans="1:15" ht="15.75" x14ac:dyDescent="0.25">
      <c r="A4" s="164"/>
      <c r="B4" s="165"/>
      <c r="C4" s="68" t="s">
        <v>2</v>
      </c>
      <c r="D4" s="158" t="s">
        <v>103</v>
      </c>
      <c r="E4" s="239"/>
      <c r="F4" s="239"/>
      <c r="G4" s="159"/>
      <c r="H4" s="158" t="s">
        <v>104</v>
      </c>
      <c r="I4" s="239"/>
      <c r="J4" s="239"/>
      <c r="K4" s="159"/>
      <c r="L4" s="165"/>
      <c r="M4" s="165"/>
      <c r="N4" s="165"/>
      <c r="O4" s="252"/>
    </row>
    <row r="5" spans="1:15" ht="15.75" x14ac:dyDescent="0.25">
      <c r="A5" s="18" t="s">
        <v>43</v>
      </c>
      <c r="B5" s="6"/>
      <c r="C5" s="6"/>
      <c r="D5" s="219" t="s">
        <v>105</v>
      </c>
      <c r="E5" s="220"/>
      <c r="F5" s="219" t="s">
        <v>106</v>
      </c>
      <c r="G5" s="220"/>
      <c r="H5" s="219" t="s">
        <v>105</v>
      </c>
      <c r="I5" s="220"/>
      <c r="J5" s="219" t="s">
        <v>106</v>
      </c>
      <c r="K5" s="220"/>
      <c r="L5" s="219" t="s">
        <v>105</v>
      </c>
      <c r="M5" s="220"/>
      <c r="N5" s="219" t="s">
        <v>106</v>
      </c>
      <c r="O5" s="249"/>
    </row>
    <row r="6" spans="1:15" ht="15.75" x14ac:dyDescent="0.25">
      <c r="A6" s="143" t="s">
        <v>7</v>
      </c>
      <c r="B6" s="88" t="s">
        <v>8</v>
      </c>
      <c r="C6" s="72"/>
      <c r="D6" s="290">
        <v>2</v>
      </c>
      <c r="E6" s="9">
        <f>D6*34</f>
        <v>68</v>
      </c>
      <c r="F6" s="290">
        <v>0</v>
      </c>
      <c r="G6" s="9">
        <f>F6*34</f>
        <v>0</v>
      </c>
      <c r="H6" s="290"/>
      <c r="I6" s="9">
        <f>H6*34</f>
        <v>0</v>
      </c>
      <c r="J6" s="8"/>
      <c r="K6" s="9">
        <f>J6*34</f>
        <v>0</v>
      </c>
      <c r="L6" s="290">
        <f t="shared" ref="L6:L16" si="0">D6+H6</f>
        <v>2</v>
      </c>
      <c r="M6" s="9">
        <f>L6*34</f>
        <v>68</v>
      </c>
      <c r="N6" s="8">
        <f t="shared" ref="N6:N16" si="1">F6+J6</f>
        <v>0</v>
      </c>
      <c r="O6" s="20">
        <f>N6*34</f>
        <v>0</v>
      </c>
    </row>
    <row r="7" spans="1:15" ht="15.75" x14ac:dyDescent="0.25">
      <c r="A7" s="143"/>
      <c r="B7" s="88" t="s">
        <v>9</v>
      </c>
      <c r="C7" s="72"/>
      <c r="D7" s="290">
        <v>3</v>
      </c>
      <c r="E7" s="9">
        <f t="shared" ref="E7:G25" si="2">D7*34</f>
        <v>102</v>
      </c>
      <c r="F7" s="290">
        <v>0</v>
      </c>
      <c r="G7" s="9">
        <f t="shared" si="2"/>
        <v>0</v>
      </c>
      <c r="H7" s="290"/>
      <c r="I7" s="9">
        <f t="shared" ref="I7:I16" si="3">H7*34</f>
        <v>0</v>
      </c>
      <c r="J7" s="8"/>
      <c r="K7" s="9">
        <f t="shared" ref="K7:K16" si="4">J7*34</f>
        <v>0</v>
      </c>
      <c r="L7" s="290">
        <f t="shared" si="0"/>
        <v>3</v>
      </c>
      <c r="M7" s="9">
        <f t="shared" ref="M7:M16" si="5">L7*34</f>
        <v>102</v>
      </c>
      <c r="N7" s="290">
        <f t="shared" si="1"/>
        <v>0</v>
      </c>
      <c r="O7" s="20">
        <f t="shared" ref="O7:O25" si="6">N7*34</f>
        <v>0</v>
      </c>
    </row>
    <row r="8" spans="1:15" ht="15.75" x14ac:dyDescent="0.25">
      <c r="A8" s="143" t="s">
        <v>75</v>
      </c>
      <c r="B8" s="58" t="s">
        <v>71</v>
      </c>
      <c r="C8" s="72"/>
      <c r="D8" s="290"/>
      <c r="E8" s="9">
        <f t="shared" si="2"/>
        <v>0</v>
      </c>
      <c r="F8" s="290"/>
      <c r="G8" s="9">
        <f t="shared" si="2"/>
        <v>0</v>
      </c>
      <c r="H8" s="290"/>
      <c r="I8" s="9">
        <f t="shared" si="3"/>
        <v>0</v>
      </c>
      <c r="J8" s="8"/>
      <c r="K8" s="9">
        <f t="shared" si="4"/>
        <v>0</v>
      </c>
      <c r="L8" s="290">
        <f t="shared" si="0"/>
        <v>0</v>
      </c>
      <c r="M8" s="9">
        <f t="shared" si="5"/>
        <v>0</v>
      </c>
      <c r="N8" s="290">
        <f t="shared" si="1"/>
        <v>0</v>
      </c>
      <c r="O8" s="20">
        <f t="shared" si="6"/>
        <v>0</v>
      </c>
    </row>
    <row r="9" spans="1:15" ht="15.75" x14ac:dyDescent="0.25">
      <c r="A9" s="143"/>
      <c r="B9" s="58" t="s">
        <v>76</v>
      </c>
      <c r="C9" s="72"/>
      <c r="D9" s="290"/>
      <c r="E9" s="9">
        <f t="shared" si="2"/>
        <v>0</v>
      </c>
      <c r="F9" s="290"/>
      <c r="G9" s="9">
        <f t="shared" si="2"/>
        <v>0</v>
      </c>
      <c r="H9" s="290"/>
      <c r="I9" s="9">
        <f t="shared" si="3"/>
        <v>0</v>
      </c>
      <c r="J9" s="8"/>
      <c r="K9" s="9">
        <f t="shared" si="4"/>
        <v>0</v>
      </c>
      <c r="L9" s="290">
        <f t="shared" si="0"/>
        <v>0</v>
      </c>
      <c r="M9" s="9">
        <f t="shared" si="5"/>
        <v>0</v>
      </c>
      <c r="N9" s="290">
        <f t="shared" si="1"/>
        <v>0</v>
      </c>
      <c r="O9" s="20">
        <f t="shared" si="6"/>
        <v>0</v>
      </c>
    </row>
    <row r="10" spans="1:15" ht="15.75" x14ac:dyDescent="0.25">
      <c r="A10" s="244" t="s">
        <v>30</v>
      </c>
      <c r="B10" s="88" t="s">
        <v>10</v>
      </c>
      <c r="C10" s="72"/>
      <c r="D10" s="290">
        <v>3</v>
      </c>
      <c r="E10" s="9">
        <f t="shared" si="2"/>
        <v>102</v>
      </c>
      <c r="F10" s="290">
        <v>0</v>
      </c>
      <c r="G10" s="9">
        <f t="shared" si="2"/>
        <v>0</v>
      </c>
      <c r="H10" s="290"/>
      <c r="I10" s="9">
        <f t="shared" si="3"/>
        <v>0</v>
      </c>
      <c r="J10" s="8"/>
      <c r="K10" s="9">
        <f t="shared" si="4"/>
        <v>0</v>
      </c>
      <c r="L10" s="290">
        <f t="shared" si="0"/>
        <v>3</v>
      </c>
      <c r="M10" s="9">
        <f t="shared" si="5"/>
        <v>102</v>
      </c>
      <c r="N10" s="290">
        <f t="shared" si="1"/>
        <v>0</v>
      </c>
      <c r="O10" s="20">
        <f t="shared" si="6"/>
        <v>0</v>
      </c>
    </row>
    <row r="11" spans="1:15" ht="15.75" x14ac:dyDescent="0.25">
      <c r="A11" s="245"/>
      <c r="B11" s="58" t="s">
        <v>77</v>
      </c>
      <c r="C11" s="72"/>
      <c r="D11" s="290"/>
      <c r="E11" s="9">
        <f t="shared" si="2"/>
        <v>0</v>
      </c>
      <c r="F11" s="290"/>
      <c r="G11" s="9">
        <f t="shared" si="2"/>
        <v>0</v>
      </c>
      <c r="H11" s="290"/>
      <c r="I11" s="9">
        <f t="shared" si="3"/>
        <v>0</v>
      </c>
      <c r="J11" s="8"/>
      <c r="K11" s="9">
        <f t="shared" si="4"/>
        <v>0</v>
      </c>
      <c r="L11" s="290">
        <f t="shared" si="0"/>
        <v>0</v>
      </c>
      <c r="M11" s="9">
        <f t="shared" si="5"/>
        <v>0</v>
      </c>
      <c r="N11" s="290">
        <f t="shared" si="1"/>
        <v>0</v>
      </c>
      <c r="O11" s="20">
        <f t="shared" si="6"/>
        <v>0</v>
      </c>
    </row>
    <row r="12" spans="1:15" ht="15.75" x14ac:dyDescent="0.25">
      <c r="A12" s="143" t="s">
        <v>37</v>
      </c>
      <c r="B12" s="243" t="s">
        <v>11</v>
      </c>
      <c r="C12" s="58" t="s">
        <v>12</v>
      </c>
      <c r="D12" s="290">
        <v>0</v>
      </c>
      <c r="E12" s="9">
        <f t="shared" si="2"/>
        <v>0</v>
      </c>
      <c r="F12" s="290">
        <v>4</v>
      </c>
      <c r="G12" s="9">
        <f t="shared" si="2"/>
        <v>136</v>
      </c>
      <c r="H12" s="290"/>
      <c r="I12" s="9">
        <f t="shared" si="3"/>
        <v>0</v>
      </c>
      <c r="J12" s="8"/>
      <c r="K12" s="9">
        <f t="shared" si="4"/>
        <v>0</v>
      </c>
      <c r="L12" s="290">
        <f t="shared" si="0"/>
        <v>0</v>
      </c>
      <c r="M12" s="9">
        <f t="shared" si="5"/>
        <v>0</v>
      </c>
      <c r="N12" s="290">
        <f t="shared" si="1"/>
        <v>4</v>
      </c>
      <c r="O12" s="20">
        <f t="shared" si="6"/>
        <v>136</v>
      </c>
    </row>
    <row r="13" spans="1:15" ht="15.75" x14ac:dyDescent="0.25">
      <c r="A13" s="143"/>
      <c r="B13" s="243"/>
      <c r="C13" s="58" t="s">
        <v>13</v>
      </c>
      <c r="D13" s="290">
        <v>0</v>
      </c>
      <c r="E13" s="9">
        <f t="shared" si="2"/>
        <v>0</v>
      </c>
      <c r="F13" s="290">
        <v>3</v>
      </c>
      <c r="G13" s="9">
        <f t="shared" si="2"/>
        <v>102</v>
      </c>
      <c r="H13" s="290"/>
      <c r="I13" s="9">
        <f t="shared" si="3"/>
        <v>0</v>
      </c>
      <c r="J13" s="8"/>
      <c r="K13" s="9">
        <f t="shared" si="4"/>
        <v>0</v>
      </c>
      <c r="L13" s="290">
        <f t="shared" si="0"/>
        <v>0</v>
      </c>
      <c r="M13" s="9">
        <f t="shared" si="5"/>
        <v>0</v>
      </c>
      <c r="N13" s="290">
        <f t="shared" si="1"/>
        <v>3</v>
      </c>
      <c r="O13" s="20">
        <f t="shared" si="6"/>
        <v>102</v>
      </c>
    </row>
    <row r="14" spans="1:15" ht="15.75" x14ac:dyDescent="0.25">
      <c r="A14" s="143"/>
      <c r="B14" s="243"/>
      <c r="C14" s="58" t="s">
        <v>14</v>
      </c>
      <c r="D14" s="290">
        <v>0</v>
      </c>
      <c r="E14" s="9">
        <f t="shared" si="2"/>
        <v>0</v>
      </c>
      <c r="F14" s="290">
        <v>0</v>
      </c>
      <c r="G14" s="9">
        <f t="shared" si="2"/>
        <v>0</v>
      </c>
      <c r="H14" s="290"/>
      <c r="I14" s="9">
        <f t="shared" si="3"/>
        <v>0</v>
      </c>
      <c r="J14" s="8"/>
      <c r="K14" s="9">
        <f t="shared" si="4"/>
        <v>0</v>
      </c>
      <c r="L14" s="290">
        <f t="shared" si="0"/>
        <v>0</v>
      </c>
      <c r="M14" s="9">
        <f t="shared" si="5"/>
        <v>0</v>
      </c>
      <c r="N14" s="290">
        <f t="shared" si="1"/>
        <v>0</v>
      </c>
      <c r="O14" s="20">
        <f t="shared" si="6"/>
        <v>0</v>
      </c>
    </row>
    <row r="15" spans="1:15" ht="15.75" x14ac:dyDescent="0.25">
      <c r="A15" s="143"/>
      <c r="B15" s="88" t="s">
        <v>15</v>
      </c>
      <c r="C15" s="72"/>
      <c r="D15" s="290">
        <v>1</v>
      </c>
      <c r="E15" s="9">
        <f t="shared" si="2"/>
        <v>34</v>
      </c>
      <c r="F15" s="290">
        <v>0</v>
      </c>
      <c r="G15" s="9">
        <f t="shared" si="2"/>
        <v>0</v>
      </c>
      <c r="H15" s="290"/>
      <c r="I15" s="9">
        <f t="shared" si="3"/>
        <v>0</v>
      </c>
      <c r="J15" s="8"/>
      <c r="K15" s="9">
        <f t="shared" si="4"/>
        <v>0</v>
      </c>
      <c r="L15" s="290">
        <f t="shared" si="0"/>
        <v>1</v>
      </c>
      <c r="M15" s="9">
        <f t="shared" si="5"/>
        <v>34</v>
      </c>
      <c r="N15" s="290">
        <f t="shared" si="1"/>
        <v>0</v>
      </c>
      <c r="O15" s="20">
        <f t="shared" si="6"/>
        <v>0</v>
      </c>
    </row>
    <row r="16" spans="1:15" ht="15.75" customHeight="1" x14ac:dyDescent="0.25">
      <c r="A16" s="156" t="s">
        <v>16</v>
      </c>
      <c r="B16" s="243" t="s">
        <v>17</v>
      </c>
      <c r="C16" s="72" t="s">
        <v>31</v>
      </c>
      <c r="D16" s="291">
        <v>2</v>
      </c>
      <c r="E16" s="192">
        <f t="shared" si="2"/>
        <v>68</v>
      </c>
      <c r="F16" s="291">
        <v>0</v>
      </c>
      <c r="G16" s="192">
        <f t="shared" si="2"/>
        <v>0</v>
      </c>
      <c r="H16" s="291"/>
      <c r="I16" s="192">
        <f t="shared" si="3"/>
        <v>0</v>
      </c>
      <c r="J16" s="217"/>
      <c r="K16" s="192">
        <f t="shared" si="4"/>
        <v>0</v>
      </c>
      <c r="L16" s="291">
        <f t="shared" si="0"/>
        <v>2</v>
      </c>
      <c r="M16" s="192">
        <f t="shared" si="5"/>
        <v>68</v>
      </c>
      <c r="N16" s="291">
        <f t="shared" si="1"/>
        <v>0</v>
      </c>
      <c r="O16" s="194">
        <f t="shared" si="6"/>
        <v>0</v>
      </c>
    </row>
    <row r="17" spans="1:15" ht="15.75" x14ac:dyDescent="0.25">
      <c r="A17" s="261"/>
      <c r="B17" s="243"/>
      <c r="C17" s="72" t="s">
        <v>32</v>
      </c>
      <c r="D17" s="292"/>
      <c r="E17" s="193"/>
      <c r="F17" s="292"/>
      <c r="G17" s="193"/>
      <c r="H17" s="292"/>
      <c r="I17" s="193"/>
      <c r="J17" s="218"/>
      <c r="K17" s="193"/>
      <c r="L17" s="292"/>
      <c r="M17" s="193"/>
      <c r="N17" s="292"/>
      <c r="O17" s="195">
        <f t="shared" si="6"/>
        <v>0</v>
      </c>
    </row>
    <row r="18" spans="1:15" ht="15.75" x14ac:dyDescent="0.25">
      <c r="A18" s="261"/>
      <c r="B18" s="89" t="s">
        <v>18</v>
      </c>
      <c r="C18" s="72"/>
      <c r="D18" s="290">
        <v>2</v>
      </c>
      <c r="E18" s="9">
        <f t="shared" si="2"/>
        <v>68</v>
      </c>
      <c r="F18" s="290">
        <v>0</v>
      </c>
      <c r="G18" s="9">
        <f t="shared" si="2"/>
        <v>0</v>
      </c>
      <c r="H18" s="290"/>
      <c r="I18" s="9">
        <f t="shared" ref="I18:I25" si="7">H18*34</f>
        <v>0</v>
      </c>
      <c r="J18" s="8"/>
      <c r="K18" s="9">
        <f t="shared" ref="K18:K25" si="8">J18*34</f>
        <v>0</v>
      </c>
      <c r="L18" s="290">
        <f t="shared" ref="L18:L25" si="9">D18+H18</f>
        <v>2</v>
      </c>
      <c r="M18" s="9">
        <f t="shared" ref="M18:M25" si="10">L18*34</f>
        <v>68</v>
      </c>
      <c r="N18" s="8">
        <f t="shared" ref="N18:N25" si="11">F18+J18</f>
        <v>0</v>
      </c>
      <c r="O18" s="20">
        <f t="shared" si="6"/>
        <v>0</v>
      </c>
    </row>
    <row r="19" spans="1:15" ht="15.75" x14ac:dyDescent="0.25">
      <c r="A19" s="261"/>
      <c r="B19" s="89" t="s">
        <v>19</v>
      </c>
      <c r="C19" s="72"/>
      <c r="D19" s="290">
        <v>1</v>
      </c>
      <c r="E19" s="9">
        <f t="shared" si="2"/>
        <v>34</v>
      </c>
      <c r="F19" s="290">
        <v>0</v>
      </c>
      <c r="G19" s="9">
        <f t="shared" si="2"/>
        <v>0</v>
      </c>
      <c r="H19" s="290"/>
      <c r="I19" s="9">
        <f t="shared" si="7"/>
        <v>0</v>
      </c>
      <c r="J19" s="8"/>
      <c r="K19" s="9">
        <f t="shared" si="8"/>
        <v>0</v>
      </c>
      <c r="L19" s="290">
        <f t="shared" si="9"/>
        <v>1</v>
      </c>
      <c r="M19" s="9">
        <f t="shared" si="10"/>
        <v>34</v>
      </c>
      <c r="N19" s="8">
        <f t="shared" si="11"/>
        <v>0</v>
      </c>
      <c r="O19" s="20">
        <f t="shared" si="6"/>
        <v>0</v>
      </c>
    </row>
    <row r="20" spans="1:15" ht="15.75" x14ac:dyDescent="0.25">
      <c r="A20" s="143" t="s">
        <v>20</v>
      </c>
      <c r="B20" s="89" t="s">
        <v>21</v>
      </c>
      <c r="C20" s="72"/>
      <c r="D20" s="290">
        <v>2</v>
      </c>
      <c r="E20" s="9">
        <f t="shared" si="2"/>
        <v>68</v>
      </c>
      <c r="F20" s="290">
        <v>0</v>
      </c>
      <c r="G20" s="9">
        <f t="shared" si="2"/>
        <v>0</v>
      </c>
      <c r="H20" s="290"/>
      <c r="I20" s="9">
        <f t="shared" si="7"/>
        <v>0</v>
      </c>
      <c r="J20" s="8"/>
      <c r="K20" s="9">
        <f t="shared" si="8"/>
        <v>0</v>
      </c>
      <c r="L20" s="290">
        <f t="shared" si="9"/>
        <v>2</v>
      </c>
      <c r="M20" s="9">
        <f t="shared" si="10"/>
        <v>68</v>
      </c>
      <c r="N20" s="8">
        <f t="shared" si="11"/>
        <v>0</v>
      </c>
      <c r="O20" s="20">
        <f t="shared" si="6"/>
        <v>0</v>
      </c>
    </row>
    <row r="21" spans="1:15" ht="15.75" x14ac:dyDescent="0.25">
      <c r="A21" s="143"/>
      <c r="B21" s="89" t="s">
        <v>22</v>
      </c>
      <c r="C21" s="72"/>
      <c r="D21" s="290">
        <v>0</v>
      </c>
      <c r="E21" s="9">
        <f t="shared" si="2"/>
        <v>0</v>
      </c>
      <c r="F21" s="290">
        <v>0</v>
      </c>
      <c r="G21" s="9">
        <f t="shared" si="2"/>
        <v>0</v>
      </c>
      <c r="H21" s="290"/>
      <c r="I21" s="9">
        <f t="shared" si="7"/>
        <v>0</v>
      </c>
      <c r="J21" s="8"/>
      <c r="K21" s="9">
        <f t="shared" si="8"/>
        <v>0</v>
      </c>
      <c r="L21" s="290">
        <f t="shared" si="9"/>
        <v>0</v>
      </c>
      <c r="M21" s="9">
        <f t="shared" si="10"/>
        <v>0</v>
      </c>
      <c r="N21" s="8">
        <f t="shared" si="11"/>
        <v>0</v>
      </c>
      <c r="O21" s="20">
        <f t="shared" si="6"/>
        <v>0</v>
      </c>
    </row>
    <row r="22" spans="1:15" ht="15.75" x14ac:dyDescent="0.25">
      <c r="A22" s="143"/>
      <c r="B22" s="89" t="s">
        <v>23</v>
      </c>
      <c r="C22" s="72"/>
      <c r="D22" s="290">
        <v>0</v>
      </c>
      <c r="E22" s="9">
        <f t="shared" si="2"/>
        <v>0</v>
      </c>
      <c r="F22" s="290">
        <v>0</v>
      </c>
      <c r="G22" s="9">
        <f t="shared" si="2"/>
        <v>0</v>
      </c>
      <c r="H22" s="290">
        <v>34</v>
      </c>
      <c r="I22" s="9">
        <f t="shared" si="7"/>
        <v>1156</v>
      </c>
      <c r="J22" s="8"/>
      <c r="K22" s="9">
        <f t="shared" si="8"/>
        <v>0</v>
      </c>
      <c r="L22" s="290">
        <f t="shared" si="9"/>
        <v>34</v>
      </c>
      <c r="M22" s="9">
        <f t="shared" si="10"/>
        <v>1156</v>
      </c>
      <c r="N22" s="8">
        <f t="shared" si="11"/>
        <v>0</v>
      </c>
      <c r="O22" s="20">
        <f t="shared" si="6"/>
        <v>0</v>
      </c>
    </row>
    <row r="23" spans="1:15" ht="15.75" x14ac:dyDescent="0.25">
      <c r="A23" s="143" t="s">
        <v>33</v>
      </c>
      <c r="B23" s="89" t="s">
        <v>28</v>
      </c>
      <c r="C23" s="72"/>
      <c r="D23" s="290">
        <v>2</v>
      </c>
      <c r="E23" s="9">
        <f t="shared" si="2"/>
        <v>68</v>
      </c>
      <c r="F23" s="8"/>
      <c r="G23" s="9">
        <f t="shared" si="2"/>
        <v>0</v>
      </c>
      <c r="H23" s="290"/>
      <c r="I23" s="9">
        <f t="shared" si="7"/>
        <v>0</v>
      </c>
      <c r="J23" s="8"/>
      <c r="K23" s="9">
        <f t="shared" si="8"/>
        <v>0</v>
      </c>
      <c r="L23" s="290">
        <f t="shared" si="9"/>
        <v>2</v>
      </c>
      <c r="M23" s="9">
        <f t="shared" si="10"/>
        <v>68</v>
      </c>
      <c r="N23" s="8">
        <f t="shared" si="11"/>
        <v>0</v>
      </c>
      <c r="O23" s="20">
        <f t="shared" si="6"/>
        <v>0</v>
      </c>
    </row>
    <row r="24" spans="1:15" ht="32.25" customHeight="1" x14ac:dyDescent="0.25">
      <c r="A24" s="143"/>
      <c r="B24" s="90" t="s">
        <v>34</v>
      </c>
      <c r="C24" s="72"/>
      <c r="D24" s="290">
        <v>1</v>
      </c>
      <c r="E24" s="9">
        <f t="shared" si="2"/>
        <v>34</v>
      </c>
      <c r="F24" s="8">
        <v>0</v>
      </c>
      <c r="G24" s="9">
        <f t="shared" si="2"/>
        <v>0</v>
      </c>
      <c r="H24" s="290"/>
      <c r="I24" s="9">
        <f t="shared" si="7"/>
        <v>0</v>
      </c>
      <c r="J24" s="8"/>
      <c r="K24" s="9">
        <f t="shared" si="8"/>
        <v>0</v>
      </c>
      <c r="L24" s="290">
        <f t="shared" si="9"/>
        <v>1</v>
      </c>
      <c r="M24" s="9">
        <f t="shared" si="10"/>
        <v>34</v>
      </c>
      <c r="N24" s="8">
        <f t="shared" si="11"/>
        <v>0</v>
      </c>
      <c r="O24" s="20">
        <f t="shared" si="6"/>
        <v>0</v>
      </c>
    </row>
    <row r="25" spans="1:15" ht="32.25" customHeight="1" x14ac:dyDescent="0.25">
      <c r="A25" s="267" t="s">
        <v>127</v>
      </c>
      <c r="B25" s="208"/>
      <c r="C25" s="209"/>
      <c r="D25" s="293">
        <v>1</v>
      </c>
      <c r="E25" s="108">
        <f t="shared" ref="E25" si="12">D25*34</f>
        <v>34</v>
      </c>
      <c r="F25" s="24"/>
      <c r="G25" s="9">
        <f t="shared" si="2"/>
        <v>0</v>
      </c>
      <c r="H25" s="293">
        <v>0</v>
      </c>
      <c r="I25" s="108">
        <f t="shared" si="7"/>
        <v>0</v>
      </c>
      <c r="J25" s="24"/>
      <c r="K25" s="9">
        <f t="shared" si="8"/>
        <v>0</v>
      </c>
      <c r="L25" s="290">
        <f t="shared" si="9"/>
        <v>1</v>
      </c>
      <c r="M25" s="9">
        <f t="shared" si="10"/>
        <v>34</v>
      </c>
      <c r="N25" s="8">
        <f t="shared" si="11"/>
        <v>0</v>
      </c>
      <c r="O25" s="20">
        <f t="shared" si="6"/>
        <v>0</v>
      </c>
    </row>
    <row r="26" spans="1:15" ht="32.25" customHeight="1" thickBot="1" x14ac:dyDescent="0.3">
      <c r="A26" s="144" t="s">
        <v>38</v>
      </c>
      <c r="B26" s="145"/>
      <c r="C26" s="145"/>
      <c r="D26" s="22">
        <f>SUM(D6:D25)</f>
        <v>20</v>
      </c>
      <c r="E26" s="22">
        <f>SUM(E6:E25)</f>
        <v>680</v>
      </c>
      <c r="F26" s="22">
        <f>SUM(F6:F25)</f>
        <v>7</v>
      </c>
      <c r="G26" s="22">
        <f>SUM(G6:G25)</f>
        <v>238</v>
      </c>
      <c r="H26" s="22">
        <f>SUM(H6:H25)</f>
        <v>34</v>
      </c>
      <c r="I26" s="22">
        <f>SUM(I6:I25)</f>
        <v>1156</v>
      </c>
      <c r="J26" s="22">
        <f>SUM(J6:J25)</f>
        <v>0</v>
      </c>
      <c r="K26" s="22">
        <f>SUM(K6:K25)</f>
        <v>0</v>
      </c>
      <c r="L26" s="22">
        <f>SUM(L6:L25)</f>
        <v>54</v>
      </c>
      <c r="M26" s="22">
        <f>SUM(M6:M25)</f>
        <v>1836</v>
      </c>
      <c r="N26" s="22">
        <f>SUM(N6:N25)</f>
        <v>7</v>
      </c>
      <c r="O26" s="92">
        <f>SUM(O6:O25)</f>
        <v>238</v>
      </c>
    </row>
    <row r="27" spans="1:15" ht="16.5" thickBot="1" x14ac:dyDescent="0.3">
      <c r="A27" s="146" t="s">
        <v>44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</row>
    <row r="28" spans="1:15" ht="109.5" customHeight="1" x14ac:dyDescent="0.25">
      <c r="A28" s="147" t="s">
        <v>42</v>
      </c>
      <c r="B28" s="148"/>
      <c r="C28" s="149"/>
      <c r="D28" s="10">
        <v>2</v>
      </c>
      <c r="E28" s="11">
        <f t="shared" ref="E28" si="13">D28*34</f>
        <v>68</v>
      </c>
      <c r="F28" s="12" t="s">
        <v>110</v>
      </c>
      <c r="G28" s="11" t="s">
        <v>110</v>
      </c>
      <c r="H28" s="10"/>
      <c r="I28" s="11">
        <f t="shared" ref="I28" si="14">H28*34</f>
        <v>0</v>
      </c>
      <c r="J28" s="12" t="s">
        <v>110</v>
      </c>
      <c r="K28" s="11" t="s">
        <v>110</v>
      </c>
      <c r="L28" s="44">
        <f>D28+H28</f>
        <v>2</v>
      </c>
      <c r="M28" s="13">
        <f t="shared" ref="M28:M30" si="15">L28*34</f>
        <v>68</v>
      </c>
    </row>
    <row r="29" spans="1:15" ht="23.25" x14ac:dyDescent="0.25">
      <c r="A29" s="150" t="s">
        <v>39</v>
      </c>
      <c r="B29" s="151"/>
      <c r="C29" s="151"/>
      <c r="D29" s="7">
        <f t="shared" ref="D29:I29" si="16">SUM(D28:D28)</f>
        <v>2</v>
      </c>
      <c r="E29" s="7">
        <f t="shared" si="16"/>
        <v>68</v>
      </c>
      <c r="F29" s="7" t="s">
        <v>110</v>
      </c>
      <c r="G29" s="7" t="s">
        <v>110</v>
      </c>
      <c r="H29" s="7">
        <f t="shared" ref="H29" si="17">SUM(H28:H28)</f>
        <v>0</v>
      </c>
      <c r="I29" s="7">
        <f t="shared" si="16"/>
        <v>0</v>
      </c>
      <c r="J29" s="7" t="s">
        <v>110</v>
      </c>
      <c r="K29" s="7" t="s">
        <v>110</v>
      </c>
      <c r="L29" s="45">
        <f t="shared" ref="L29:L30" si="18">D29+H29</f>
        <v>2</v>
      </c>
      <c r="M29" s="14">
        <f t="shared" si="15"/>
        <v>68</v>
      </c>
    </row>
    <row r="30" spans="1:15" ht="23.25" x14ac:dyDescent="0.25">
      <c r="A30" s="141" t="s">
        <v>46</v>
      </c>
      <c r="B30" s="142"/>
      <c r="C30" s="142"/>
      <c r="D30" s="7">
        <f>D26+D28+F26</f>
        <v>29</v>
      </c>
      <c r="E30" s="7">
        <f>D30*34</f>
        <v>986</v>
      </c>
      <c r="F30" s="7" t="s">
        <v>110</v>
      </c>
      <c r="G30" s="7" t="s">
        <v>110</v>
      </c>
      <c r="H30" s="7">
        <f>H26+H28+J26</f>
        <v>34</v>
      </c>
      <c r="I30" s="7">
        <f>H30*34</f>
        <v>1156</v>
      </c>
      <c r="J30" s="7" t="s">
        <v>110</v>
      </c>
      <c r="K30" s="7" t="s">
        <v>110</v>
      </c>
      <c r="L30" s="45">
        <f t="shared" si="18"/>
        <v>63</v>
      </c>
      <c r="M30" s="14">
        <f t="shared" si="15"/>
        <v>2142</v>
      </c>
    </row>
    <row r="31" spans="1:15" ht="49.5" customHeight="1" thickBot="1" x14ac:dyDescent="0.3">
      <c r="A31" s="123" t="s">
        <v>62</v>
      </c>
      <c r="B31" s="124"/>
      <c r="C31" s="125"/>
      <c r="D31" s="33">
        <v>34</v>
      </c>
      <c r="E31" s="33">
        <f>D31*34</f>
        <v>1156</v>
      </c>
      <c r="F31" s="33" t="s">
        <v>110</v>
      </c>
      <c r="G31" s="33" t="s">
        <v>110</v>
      </c>
      <c r="H31" s="33">
        <v>34</v>
      </c>
      <c r="I31" s="33">
        <f>H31*34</f>
        <v>1156</v>
      </c>
      <c r="J31" s="33" t="s">
        <v>110</v>
      </c>
      <c r="K31" s="33" t="s">
        <v>110</v>
      </c>
      <c r="L31" s="46">
        <f>D31+H31</f>
        <v>68</v>
      </c>
      <c r="M31" s="34">
        <f>E31+I31</f>
        <v>2312</v>
      </c>
      <c r="N31" s="309">
        <f>M31-M29-M26-O26</f>
        <v>170</v>
      </c>
      <c r="O31" s="305" t="s">
        <v>139</v>
      </c>
    </row>
    <row r="32" spans="1:15" ht="18" customHeight="1" thickBot="1" x14ac:dyDescent="0.3">
      <c r="A32" s="295" t="s">
        <v>139</v>
      </c>
      <c r="B32" s="296"/>
      <c r="C32" s="297"/>
      <c r="D32" s="306">
        <f>D31-D30</f>
        <v>5</v>
      </c>
      <c r="E32" s="294"/>
      <c r="F32" s="294"/>
      <c r="G32" s="294"/>
      <c r="H32" s="308">
        <f>H31-H30</f>
        <v>0</v>
      </c>
      <c r="I32" s="302"/>
      <c r="J32" s="302"/>
      <c r="K32" s="302"/>
      <c r="L32" s="303"/>
      <c r="M32" s="304"/>
      <c r="N32" s="95"/>
      <c r="O32" s="101"/>
    </row>
    <row r="33" spans="1:15" ht="124.5" customHeight="1" x14ac:dyDescent="0.25">
      <c r="A33" s="152" t="s">
        <v>40</v>
      </c>
      <c r="B33" s="153"/>
      <c r="C33" s="154"/>
      <c r="D33" s="10"/>
      <c r="E33" s="11">
        <f t="shared" ref="E33" si="19">D33*34</f>
        <v>0</v>
      </c>
      <c r="F33" s="10" t="s">
        <v>110</v>
      </c>
      <c r="G33" s="11" t="s">
        <v>110</v>
      </c>
      <c r="H33" s="10"/>
      <c r="I33" s="11">
        <f t="shared" ref="I33" si="20">H33*34</f>
        <v>0</v>
      </c>
      <c r="J33" s="10" t="s">
        <v>110</v>
      </c>
      <c r="K33" s="11" t="s">
        <v>110</v>
      </c>
      <c r="L33" s="44">
        <f>D33+H33</f>
        <v>0</v>
      </c>
      <c r="M33" s="13">
        <f t="shared" ref="M33:M35" si="21">L33*34</f>
        <v>0</v>
      </c>
    </row>
    <row r="34" spans="1:15" ht="37.5" customHeight="1" x14ac:dyDescent="0.25">
      <c r="A34" s="151" t="s">
        <v>39</v>
      </c>
      <c r="B34" s="151"/>
      <c r="C34" s="151"/>
      <c r="D34" s="7">
        <f t="shared" ref="D34:I34" si="22">SUM(D33:D33)</f>
        <v>0</v>
      </c>
      <c r="E34" s="7">
        <f t="shared" si="22"/>
        <v>0</v>
      </c>
      <c r="F34" s="7" t="s">
        <v>110</v>
      </c>
      <c r="G34" s="7" t="s">
        <v>110</v>
      </c>
      <c r="H34" s="7">
        <f t="shared" si="22"/>
        <v>0</v>
      </c>
      <c r="I34" s="7">
        <f t="shared" si="22"/>
        <v>0</v>
      </c>
      <c r="J34" s="7" t="s">
        <v>110</v>
      </c>
      <c r="K34" s="7" t="s">
        <v>110</v>
      </c>
      <c r="L34" s="45">
        <f t="shared" ref="L34:L35" si="23">D34+H34</f>
        <v>0</v>
      </c>
      <c r="M34" s="14">
        <f t="shared" si="21"/>
        <v>0</v>
      </c>
    </row>
    <row r="35" spans="1:15" ht="52.5" customHeight="1" x14ac:dyDescent="0.25">
      <c r="A35" s="142" t="s">
        <v>92</v>
      </c>
      <c r="B35" s="142"/>
      <c r="C35" s="142"/>
      <c r="D35" s="7">
        <f>D26+D33+F26</f>
        <v>27</v>
      </c>
      <c r="E35" s="7">
        <f t="shared" ref="E35:E36" si="24">D35*34</f>
        <v>918</v>
      </c>
      <c r="F35" s="7" t="s">
        <v>110</v>
      </c>
      <c r="G35" s="7" t="s">
        <v>110</v>
      </c>
      <c r="H35" s="7">
        <f>H26+H33+J26</f>
        <v>34</v>
      </c>
      <c r="I35" s="7">
        <f t="shared" ref="I35:I36" si="25">H35*34</f>
        <v>1156</v>
      </c>
      <c r="J35" s="7" t="s">
        <v>110</v>
      </c>
      <c r="K35" s="7" t="s">
        <v>110</v>
      </c>
      <c r="L35" s="45">
        <f t="shared" si="23"/>
        <v>61</v>
      </c>
      <c r="M35" s="14">
        <f t="shared" si="21"/>
        <v>2074</v>
      </c>
    </row>
    <row r="36" spans="1:15" ht="44.25" customHeight="1" thickBot="1" x14ac:dyDescent="0.3">
      <c r="A36" s="204" t="s">
        <v>52</v>
      </c>
      <c r="B36" s="204"/>
      <c r="C36" s="204"/>
      <c r="D36" s="33">
        <v>37</v>
      </c>
      <c r="E36" s="33">
        <f t="shared" si="24"/>
        <v>1258</v>
      </c>
      <c r="F36" s="33" t="s">
        <v>110</v>
      </c>
      <c r="G36" s="33" t="s">
        <v>110</v>
      </c>
      <c r="H36" s="33">
        <v>37</v>
      </c>
      <c r="I36" s="33">
        <f t="shared" si="25"/>
        <v>1258</v>
      </c>
      <c r="J36" s="33" t="s">
        <v>110</v>
      </c>
      <c r="K36" s="33" t="s">
        <v>110</v>
      </c>
      <c r="L36" s="46">
        <f>D36+H36</f>
        <v>74</v>
      </c>
      <c r="M36" s="34">
        <f>E36+I36</f>
        <v>2516</v>
      </c>
      <c r="N36" s="309">
        <f>M36-M34-M26-O26</f>
        <v>442</v>
      </c>
      <c r="O36" s="305" t="s">
        <v>139</v>
      </c>
    </row>
    <row r="37" spans="1:15" ht="18" customHeight="1" thickBot="1" x14ac:dyDescent="0.3">
      <c r="A37" s="295" t="s">
        <v>139</v>
      </c>
      <c r="B37" s="296"/>
      <c r="C37" s="297"/>
      <c r="D37" s="307">
        <f>D36-D35</f>
        <v>10</v>
      </c>
      <c r="E37" s="298"/>
      <c r="F37" s="298"/>
      <c r="G37" s="298"/>
      <c r="H37" s="307">
        <f>H36-H35</f>
        <v>3</v>
      </c>
      <c r="I37" s="299"/>
      <c r="J37" s="299"/>
      <c r="K37" s="299"/>
      <c r="L37" s="300"/>
      <c r="M37" s="301"/>
      <c r="N37" s="95"/>
      <c r="O37" s="101"/>
    </row>
    <row r="38" spans="1:15" ht="16.5" thickBot="1" x14ac:dyDescent="0.3">
      <c r="A38" s="128" t="s">
        <v>36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</row>
    <row r="39" spans="1:15" ht="15.75" customHeight="1" x14ac:dyDescent="0.25">
      <c r="A39" s="129" t="s">
        <v>78</v>
      </c>
      <c r="B39" s="262" t="s">
        <v>49</v>
      </c>
      <c r="C39" s="154"/>
      <c r="D39" s="232" t="s">
        <v>1</v>
      </c>
      <c r="E39" s="232"/>
      <c r="F39" s="232"/>
      <c r="G39" s="232"/>
      <c r="H39" s="232"/>
      <c r="I39" s="232"/>
      <c r="J39" s="232"/>
      <c r="K39" s="232"/>
      <c r="L39" s="233" t="s">
        <v>41</v>
      </c>
      <c r="M39" s="234"/>
    </row>
    <row r="40" spans="1:15" ht="80.25" customHeight="1" x14ac:dyDescent="0.25">
      <c r="A40" s="130"/>
      <c r="B40" s="263"/>
      <c r="C40" s="264"/>
      <c r="D40" s="265" t="s">
        <v>3</v>
      </c>
      <c r="E40" s="265"/>
      <c r="F40" s="265" t="s">
        <v>4</v>
      </c>
      <c r="G40" s="265"/>
      <c r="H40" s="265" t="s">
        <v>5</v>
      </c>
      <c r="I40" s="265"/>
      <c r="J40" s="265" t="s">
        <v>6</v>
      </c>
      <c r="K40" s="265"/>
      <c r="L40" s="212"/>
      <c r="M40" s="213"/>
    </row>
    <row r="41" spans="1:15" ht="78.75" x14ac:dyDescent="0.25">
      <c r="A41" s="65" t="s">
        <v>51</v>
      </c>
      <c r="B41" s="210" t="s">
        <v>48</v>
      </c>
      <c r="C41" s="224"/>
      <c r="D41" s="192">
        <v>10</v>
      </c>
      <c r="E41" s="192">
        <f>D41*34</f>
        <v>340</v>
      </c>
      <c r="F41" s="192"/>
      <c r="G41" s="192">
        <f>F41*35</f>
        <v>0</v>
      </c>
      <c r="H41" s="192">
        <v>10</v>
      </c>
      <c r="I41" s="192">
        <f>H41*34</f>
        <v>340</v>
      </c>
      <c r="J41" s="192"/>
      <c r="K41" s="192">
        <f>J41*35</f>
        <v>0</v>
      </c>
      <c r="L41" s="192">
        <f>D41+H41</f>
        <v>20</v>
      </c>
      <c r="M41" s="246">
        <f>L41*34</f>
        <v>680</v>
      </c>
    </row>
    <row r="42" spans="1:15" ht="47.25" x14ac:dyDescent="0.25">
      <c r="A42" s="65" t="s">
        <v>45</v>
      </c>
      <c r="B42" s="225"/>
      <c r="C42" s="226"/>
      <c r="D42" s="229"/>
      <c r="E42" s="229"/>
      <c r="F42" s="229"/>
      <c r="G42" s="229"/>
      <c r="H42" s="229"/>
      <c r="I42" s="229"/>
      <c r="J42" s="229"/>
      <c r="K42" s="229"/>
      <c r="L42" s="229"/>
      <c r="M42" s="247"/>
    </row>
    <row r="43" spans="1:15" ht="63" x14ac:dyDescent="0.25">
      <c r="A43" s="65" t="s">
        <v>47</v>
      </c>
      <c r="B43" s="225"/>
      <c r="C43" s="226"/>
      <c r="D43" s="229"/>
      <c r="E43" s="229"/>
      <c r="F43" s="229"/>
      <c r="G43" s="229"/>
      <c r="H43" s="229"/>
      <c r="I43" s="229"/>
      <c r="J43" s="229"/>
      <c r="K43" s="229"/>
      <c r="L43" s="229"/>
      <c r="M43" s="247"/>
    </row>
    <row r="44" spans="1:15" ht="75.75" thickBot="1" x14ac:dyDescent="0.3">
      <c r="A44" s="66" t="s">
        <v>50</v>
      </c>
      <c r="B44" s="227"/>
      <c r="C44" s="228"/>
      <c r="D44" s="230"/>
      <c r="E44" s="230"/>
      <c r="F44" s="230"/>
      <c r="G44" s="230"/>
      <c r="H44" s="230"/>
      <c r="I44" s="230"/>
      <c r="J44" s="230"/>
      <c r="K44" s="230"/>
      <c r="L44" s="230"/>
      <c r="M44" s="248"/>
    </row>
    <row r="46" spans="1:15" x14ac:dyDescent="0.25">
      <c r="M46">
        <f>M41+M36</f>
        <v>3196</v>
      </c>
    </row>
    <row r="47" spans="1:15" x14ac:dyDescent="0.25">
      <c r="M47">
        <f>M41+M33</f>
        <v>680</v>
      </c>
    </row>
    <row r="48" spans="1:15" x14ac:dyDescent="0.25">
      <c r="M48" s="97">
        <f>M47/M46</f>
        <v>0.21276595744680851</v>
      </c>
    </row>
  </sheetData>
  <mergeCells count="68">
    <mergeCell ref="I41:I44"/>
    <mergeCell ref="J41:J44"/>
    <mergeCell ref="K41:K44"/>
    <mergeCell ref="L41:L44"/>
    <mergeCell ref="M41:M44"/>
    <mergeCell ref="A32:C32"/>
    <mergeCell ref="A37:C37"/>
    <mergeCell ref="B41:C44"/>
    <mergeCell ref="D41:D44"/>
    <mergeCell ref="E41:E44"/>
    <mergeCell ref="F41:F44"/>
    <mergeCell ref="G41:G44"/>
    <mergeCell ref="H41:H44"/>
    <mergeCell ref="A39:A40"/>
    <mergeCell ref="B39:C40"/>
    <mergeCell ref="D39:K39"/>
    <mergeCell ref="L39:M40"/>
    <mergeCell ref="D40:E40"/>
    <mergeCell ref="F40:G40"/>
    <mergeCell ref="H40:I40"/>
    <mergeCell ref="J40:K40"/>
    <mergeCell ref="O16:O17"/>
    <mergeCell ref="A27:M27"/>
    <mergeCell ref="A28:C28"/>
    <mergeCell ref="A34:C34"/>
    <mergeCell ref="A35:C35"/>
    <mergeCell ref="A36:C36"/>
    <mergeCell ref="A38:M38"/>
    <mergeCell ref="A31:C31"/>
    <mergeCell ref="A33:C33"/>
    <mergeCell ref="A23:A24"/>
    <mergeCell ref="A26:C26"/>
    <mergeCell ref="A29:C29"/>
    <mergeCell ref="A30:C30"/>
    <mergeCell ref="A25:C25"/>
    <mergeCell ref="J16:J17"/>
    <mergeCell ref="K16:K17"/>
    <mergeCell ref="L16:L17"/>
    <mergeCell ref="M16:M17"/>
    <mergeCell ref="N16:N17"/>
    <mergeCell ref="A20:A22"/>
    <mergeCell ref="D16:D17"/>
    <mergeCell ref="E16:E17"/>
    <mergeCell ref="F16:F17"/>
    <mergeCell ref="G16:G17"/>
    <mergeCell ref="H16:H17"/>
    <mergeCell ref="I16:I17"/>
    <mergeCell ref="A6:A7"/>
    <mergeCell ref="A8:A9"/>
    <mergeCell ref="A10:A11"/>
    <mergeCell ref="A12:A15"/>
    <mergeCell ref="B12:B14"/>
    <mergeCell ref="A16:A19"/>
    <mergeCell ref="B16:B17"/>
    <mergeCell ref="D5:E5"/>
    <mergeCell ref="F5:G5"/>
    <mergeCell ref="H5:I5"/>
    <mergeCell ref="J5:K5"/>
    <mergeCell ref="L5:M5"/>
    <mergeCell ref="N5:O5"/>
    <mergeCell ref="A1:M1"/>
    <mergeCell ref="A2:O2"/>
    <mergeCell ref="A3:A4"/>
    <mergeCell ref="B3:B4"/>
    <mergeCell ref="D3:K3"/>
    <mergeCell ref="L3:O4"/>
    <mergeCell ref="D4:G4"/>
    <mergeCell ref="H4:K4"/>
  </mergeCells>
  <conditionalFormatting sqref="D32 H32 H37 D37">
    <cfRule type="cellIs" dxfId="3" priority="3" operator="equal">
      <formula>0</formula>
    </cfRule>
  </conditionalFormatting>
  <conditionalFormatting sqref="N31 N36">
    <cfRule type="cellIs" dxfId="0" priority="1" operator="equal">
      <formula>0</formula>
    </cfRule>
  </conditionalFormatting>
  <pageMargins left="0.7" right="0.7" top="0.75" bottom="0.75" header="0.3" footer="0.3"/>
  <pageSetup paperSize="8" scale="5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-0.249977111117893"/>
    <pageSetUpPr fitToPage="1"/>
  </sheetPr>
  <dimension ref="A1:O45"/>
  <sheetViews>
    <sheetView view="pageBreakPreview" topLeftCell="A16" zoomScale="90" zoomScaleNormal="100" zoomScaleSheetLayoutView="90" workbookViewId="0">
      <selection activeCell="M23" sqref="M23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11" width="9.85546875" customWidth="1"/>
    <col min="12" max="12" width="13.42578125" customWidth="1"/>
    <col min="13" max="13" width="11.85546875" customWidth="1"/>
    <col min="14" max="14" width="11" bestFit="1" customWidth="1"/>
    <col min="15" max="15" width="18" customWidth="1"/>
  </cols>
  <sheetData>
    <row r="1" spans="1:15" ht="16.5" thickBo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ht="33" customHeight="1" x14ac:dyDescent="0.25">
      <c r="A2" s="253" t="s">
        <v>113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5"/>
    </row>
    <row r="3" spans="1:15" ht="31.5" customHeight="1" x14ac:dyDescent="0.25">
      <c r="A3" s="164" t="s">
        <v>0</v>
      </c>
      <c r="B3" s="165" t="s">
        <v>29</v>
      </c>
      <c r="C3" s="67" t="s">
        <v>35</v>
      </c>
      <c r="D3" s="238" t="s">
        <v>1</v>
      </c>
      <c r="E3" s="238"/>
      <c r="F3" s="238"/>
      <c r="G3" s="238"/>
      <c r="H3" s="238"/>
      <c r="I3" s="238"/>
      <c r="J3" s="238"/>
      <c r="K3" s="238"/>
      <c r="L3" s="165" t="s">
        <v>107</v>
      </c>
      <c r="M3" s="165"/>
      <c r="N3" s="165"/>
      <c r="O3" s="252"/>
    </row>
    <row r="4" spans="1:15" ht="15.75" x14ac:dyDescent="0.25">
      <c r="A4" s="164"/>
      <c r="B4" s="165"/>
      <c r="C4" s="68" t="s">
        <v>2</v>
      </c>
      <c r="D4" s="158" t="s">
        <v>103</v>
      </c>
      <c r="E4" s="239"/>
      <c r="F4" s="239"/>
      <c r="G4" s="159"/>
      <c r="H4" s="158" t="s">
        <v>104</v>
      </c>
      <c r="I4" s="239"/>
      <c r="J4" s="239"/>
      <c r="K4" s="159"/>
      <c r="L4" s="165"/>
      <c r="M4" s="165"/>
      <c r="N4" s="165"/>
      <c r="O4" s="252"/>
    </row>
    <row r="5" spans="1:15" ht="15.75" x14ac:dyDescent="0.25">
      <c r="A5" s="18" t="s">
        <v>43</v>
      </c>
      <c r="B5" s="6"/>
      <c r="C5" s="6"/>
      <c r="D5" s="219" t="s">
        <v>105</v>
      </c>
      <c r="E5" s="220"/>
      <c r="F5" s="219" t="s">
        <v>106</v>
      </c>
      <c r="G5" s="220"/>
      <c r="H5" s="219" t="s">
        <v>105</v>
      </c>
      <c r="I5" s="220"/>
      <c r="J5" s="219" t="s">
        <v>106</v>
      </c>
      <c r="K5" s="220"/>
      <c r="L5" s="219" t="s">
        <v>105</v>
      </c>
      <c r="M5" s="220"/>
      <c r="N5" s="219" t="s">
        <v>106</v>
      </c>
      <c r="O5" s="249"/>
    </row>
    <row r="6" spans="1:15" ht="15.75" x14ac:dyDescent="0.25">
      <c r="A6" s="143" t="s">
        <v>7</v>
      </c>
      <c r="B6" s="88" t="s">
        <v>8</v>
      </c>
      <c r="C6" s="72"/>
      <c r="D6" s="91">
        <v>2</v>
      </c>
      <c r="E6" s="9">
        <f>D6*34</f>
        <v>68</v>
      </c>
      <c r="F6" s="8"/>
      <c r="G6" s="9">
        <f>F6*34</f>
        <v>0</v>
      </c>
      <c r="H6" s="91">
        <v>2</v>
      </c>
      <c r="I6" s="9">
        <f>H6*34</f>
        <v>68</v>
      </c>
      <c r="J6" s="8"/>
      <c r="K6" s="9">
        <f>J6*34</f>
        <v>0</v>
      </c>
      <c r="L6" s="91">
        <f t="shared" ref="L6:L16" si="0">D6+H6</f>
        <v>4</v>
      </c>
      <c r="M6" s="9">
        <f>L6*34</f>
        <v>136</v>
      </c>
      <c r="N6" s="8">
        <f t="shared" ref="N6:N16" si="1">F6+J6</f>
        <v>0</v>
      </c>
      <c r="O6" s="20">
        <f>N6*34</f>
        <v>0</v>
      </c>
    </row>
    <row r="7" spans="1:15" ht="15.75" x14ac:dyDescent="0.25">
      <c r="A7" s="143"/>
      <c r="B7" s="88" t="s">
        <v>9</v>
      </c>
      <c r="C7" s="72"/>
      <c r="D7" s="91">
        <v>3</v>
      </c>
      <c r="E7" s="9">
        <f t="shared" ref="E7:G24" si="2">D7*34</f>
        <v>102</v>
      </c>
      <c r="F7" s="8">
        <v>5</v>
      </c>
      <c r="G7" s="9">
        <f t="shared" si="2"/>
        <v>170</v>
      </c>
      <c r="H7" s="91">
        <v>3</v>
      </c>
      <c r="I7" s="9">
        <f t="shared" ref="I7" si="3">H7*34</f>
        <v>102</v>
      </c>
      <c r="J7" s="8">
        <v>5</v>
      </c>
      <c r="K7" s="9">
        <f t="shared" ref="K7" si="4">J7*34</f>
        <v>170</v>
      </c>
      <c r="L7" s="91">
        <f t="shared" si="0"/>
        <v>6</v>
      </c>
      <c r="M7" s="9">
        <f t="shared" ref="M7" si="5">L7*34</f>
        <v>204</v>
      </c>
      <c r="N7" s="8">
        <f t="shared" si="1"/>
        <v>10</v>
      </c>
      <c r="O7" s="20">
        <f t="shared" ref="O7" si="6">N7*34</f>
        <v>340</v>
      </c>
    </row>
    <row r="8" spans="1:15" ht="15.75" x14ac:dyDescent="0.25">
      <c r="A8" s="143" t="s">
        <v>75</v>
      </c>
      <c r="B8" s="58" t="s">
        <v>71</v>
      </c>
      <c r="C8" s="72"/>
      <c r="D8" s="8">
        <v>2</v>
      </c>
      <c r="E8" s="9">
        <f t="shared" si="2"/>
        <v>68</v>
      </c>
      <c r="F8" s="8"/>
      <c r="G8" s="9">
        <f t="shared" si="2"/>
        <v>0</v>
      </c>
      <c r="H8" s="8">
        <v>2</v>
      </c>
      <c r="I8" s="9">
        <f t="shared" ref="I8" si="7">H8*34</f>
        <v>68</v>
      </c>
      <c r="J8" s="8"/>
      <c r="K8" s="9">
        <f t="shared" ref="K8" si="8">J8*34</f>
        <v>0</v>
      </c>
      <c r="L8" s="8">
        <f t="shared" si="0"/>
        <v>4</v>
      </c>
      <c r="M8" s="9">
        <f t="shared" ref="M8" si="9">L8*34</f>
        <v>136</v>
      </c>
      <c r="N8" s="8">
        <f t="shared" si="1"/>
        <v>0</v>
      </c>
      <c r="O8" s="20">
        <f t="shared" ref="O8" si="10">N8*34</f>
        <v>0</v>
      </c>
    </row>
    <row r="9" spans="1:15" ht="15.75" x14ac:dyDescent="0.25">
      <c r="A9" s="143"/>
      <c r="B9" s="58" t="s">
        <v>76</v>
      </c>
      <c r="C9" s="72"/>
      <c r="D9" s="8">
        <v>1</v>
      </c>
      <c r="E9" s="9">
        <f t="shared" si="2"/>
        <v>34</v>
      </c>
      <c r="F9" s="8"/>
      <c r="G9" s="9">
        <f t="shared" si="2"/>
        <v>0</v>
      </c>
      <c r="H9" s="8">
        <v>1</v>
      </c>
      <c r="I9" s="9">
        <f t="shared" ref="I9" si="11">H9*34</f>
        <v>34</v>
      </c>
      <c r="J9" s="8"/>
      <c r="K9" s="9">
        <f t="shared" ref="K9" si="12">J9*34</f>
        <v>0</v>
      </c>
      <c r="L9" s="8">
        <f t="shared" si="0"/>
        <v>2</v>
      </c>
      <c r="M9" s="9">
        <f t="shared" ref="M9" si="13">L9*34</f>
        <v>68</v>
      </c>
      <c r="N9" s="8">
        <f t="shared" si="1"/>
        <v>0</v>
      </c>
      <c r="O9" s="20">
        <f t="shared" ref="O9" si="14">N9*34</f>
        <v>0</v>
      </c>
    </row>
    <row r="10" spans="1:15" ht="15.75" x14ac:dyDescent="0.25">
      <c r="A10" s="244" t="s">
        <v>30</v>
      </c>
      <c r="B10" s="88" t="s">
        <v>10</v>
      </c>
      <c r="C10" s="72"/>
      <c r="D10" s="91">
        <v>3</v>
      </c>
      <c r="E10" s="9">
        <f t="shared" si="2"/>
        <v>102</v>
      </c>
      <c r="F10" s="8">
        <v>5</v>
      </c>
      <c r="G10" s="9">
        <f t="shared" si="2"/>
        <v>170</v>
      </c>
      <c r="H10" s="91">
        <v>3</v>
      </c>
      <c r="I10" s="9">
        <f t="shared" ref="I10" si="15">H10*34</f>
        <v>102</v>
      </c>
      <c r="J10" s="8">
        <v>5</v>
      </c>
      <c r="K10" s="9">
        <f t="shared" ref="K10" si="16">J10*34</f>
        <v>170</v>
      </c>
      <c r="L10" s="91">
        <f t="shared" si="0"/>
        <v>6</v>
      </c>
      <c r="M10" s="9">
        <f t="shared" ref="M10" si="17">L10*34</f>
        <v>204</v>
      </c>
      <c r="N10" s="8">
        <f t="shared" si="1"/>
        <v>10</v>
      </c>
      <c r="O10" s="20">
        <f t="shared" ref="O10" si="18">N10*34</f>
        <v>340</v>
      </c>
    </row>
    <row r="11" spans="1:15" ht="15.75" x14ac:dyDescent="0.25">
      <c r="A11" s="245"/>
      <c r="B11" s="58" t="s">
        <v>77</v>
      </c>
      <c r="C11" s="72"/>
      <c r="D11" s="8">
        <v>2</v>
      </c>
      <c r="E11" s="9">
        <f t="shared" si="2"/>
        <v>68</v>
      </c>
      <c r="F11" s="8"/>
      <c r="G11" s="9">
        <f t="shared" si="2"/>
        <v>0</v>
      </c>
      <c r="H11" s="8">
        <v>2</v>
      </c>
      <c r="I11" s="9">
        <f t="shared" ref="I11" si="19">H11*34</f>
        <v>68</v>
      </c>
      <c r="J11" s="8"/>
      <c r="K11" s="9">
        <f t="shared" ref="K11" si="20">J11*34</f>
        <v>0</v>
      </c>
      <c r="L11" s="8">
        <f t="shared" si="0"/>
        <v>4</v>
      </c>
      <c r="M11" s="9">
        <f t="shared" ref="M11" si="21">L11*34</f>
        <v>136</v>
      </c>
      <c r="N11" s="8">
        <f t="shared" si="1"/>
        <v>0</v>
      </c>
      <c r="O11" s="20">
        <f t="shared" ref="O11" si="22">N11*34</f>
        <v>0</v>
      </c>
    </row>
    <row r="12" spans="1:15" ht="15.75" x14ac:dyDescent="0.25">
      <c r="A12" s="143" t="s">
        <v>37</v>
      </c>
      <c r="B12" s="243" t="s">
        <v>11</v>
      </c>
      <c r="C12" s="58" t="s">
        <v>12</v>
      </c>
      <c r="D12" s="91">
        <v>2</v>
      </c>
      <c r="E12" s="9">
        <f t="shared" si="2"/>
        <v>68</v>
      </c>
      <c r="F12" s="8">
        <v>4</v>
      </c>
      <c r="G12" s="9">
        <f t="shared" si="2"/>
        <v>136</v>
      </c>
      <c r="H12" s="91">
        <v>3</v>
      </c>
      <c r="I12" s="9">
        <f t="shared" ref="I12" si="23">H12*34</f>
        <v>102</v>
      </c>
      <c r="J12" s="8">
        <v>4</v>
      </c>
      <c r="K12" s="9">
        <f t="shared" ref="K12" si="24">J12*34</f>
        <v>136</v>
      </c>
      <c r="L12" s="8">
        <f t="shared" si="0"/>
        <v>5</v>
      </c>
      <c r="M12" s="9">
        <f t="shared" ref="M12" si="25">L12*34</f>
        <v>170</v>
      </c>
      <c r="N12" s="91">
        <f t="shared" si="1"/>
        <v>8</v>
      </c>
      <c r="O12" s="20">
        <f t="shared" ref="O12" si="26">N12*34</f>
        <v>272</v>
      </c>
    </row>
    <row r="13" spans="1:15" ht="15.75" x14ac:dyDescent="0.25">
      <c r="A13" s="143"/>
      <c r="B13" s="243"/>
      <c r="C13" s="58" t="s">
        <v>13</v>
      </c>
      <c r="D13" s="91">
        <v>2</v>
      </c>
      <c r="E13" s="9">
        <f t="shared" si="2"/>
        <v>68</v>
      </c>
      <c r="F13" s="8">
        <v>3</v>
      </c>
      <c r="G13" s="9">
        <f t="shared" si="2"/>
        <v>102</v>
      </c>
      <c r="H13" s="91">
        <v>1</v>
      </c>
      <c r="I13" s="9">
        <f t="shared" ref="I13" si="27">H13*34</f>
        <v>34</v>
      </c>
      <c r="J13" s="8">
        <v>3</v>
      </c>
      <c r="K13" s="9">
        <f t="shared" ref="K13" si="28">J13*34</f>
        <v>102</v>
      </c>
      <c r="L13" s="8">
        <f t="shared" si="0"/>
        <v>3</v>
      </c>
      <c r="M13" s="9">
        <f t="shared" ref="M13" si="29">L13*34</f>
        <v>102</v>
      </c>
      <c r="N13" s="91">
        <f t="shared" si="1"/>
        <v>6</v>
      </c>
      <c r="O13" s="20">
        <f t="shared" ref="O13" si="30">N13*34</f>
        <v>204</v>
      </c>
    </row>
    <row r="14" spans="1:15" ht="15.75" x14ac:dyDescent="0.25">
      <c r="A14" s="143"/>
      <c r="B14" s="243"/>
      <c r="C14" s="58" t="s">
        <v>14</v>
      </c>
      <c r="D14" s="91">
        <v>1</v>
      </c>
      <c r="E14" s="9">
        <f t="shared" si="2"/>
        <v>34</v>
      </c>
      <c r="F14" s="8">
        <v>1</v>
      </c>
      <c r="G14" s="9">
        <f t="shared" si="2"/>
        <v>34</v>
      </c>
      <c r="H14" s="91">
        <v>1</v>
      </c>
      <c r="I14" s="9">
        <f t="shared" ref="I14" si="31">H14*34</f>
        <v>34</v>
      </c>
      <c r="J14" s="8">
        <v>1</v>
      </c>
      <c r="K14" s="9">
        <f t="shared" ref="K14" si="32">J14*34</f>
        <v>34</v>
      </c>
      <c r="L14" s="8">
        <f t="shared" si="0"/>
        <v>2</v>
      </c>
      <c r="M14" s="9">
        <f t="shared" ref="M14" si="33">L14*34</f>
        <v>68</v>
      </c>
      <c r="N14" s="8">
        <f t="shared" si="1"/>
        <v>2</v>
      </c>
      <c r="O14" s="20">
        <f t="shared" ref="O14" si="34">N14*34</f>
        <v>68</v>
      </c>
    </row>
    <row r="15" spans="1:15" ht="15.75" x14ac:dyDescent="0.25">
      <c r="A15" s="143"/>
      <c r="B15" s="88" t="s">
        <v>15</v>
      </c>
      <c r="C15" s="72"/>
      <c r="D15" s="8">
        <v>1</v>
      </c>
      <c r="E15" s="9">
        <f t="shared" si="2"/>
        <v>34</v>
      </c>
      <c r="F15" s="8">
        <v>4</v>
      </c>
      <c r="G15" s="9">
        <f t="shared" si="2"/>
        <v>136</v>
      </c>
      <c r="H15" s="8">
        <v>1</v>
      </c>
      <c r="I15" s="9">
        <f t="shared" ref="I15" si="35">H15*34</f>
        <v>34</v>
      </c>
      <c r="J15" s="8">
        <v>4</v>
      </c>
      <c r="K15" s="9">
        <f t="shared" ref="K15" si="36">J15*34</f>
        <v>136</v>
      </c>
      <c r="L15" s="8">
        <f t="shared" si="0"/>
        <v>2</v>
      </c>
      <c r="M15" s="9">
        <f t="shared" ref="M15" si="37">L15*34</f>
        <v>68</v>
      </c>
      <c r="N15" s="91">
        <f t="shared" si="1"/>
        <v>8</v>
      </c>
      <c r="O15" s="20">
        <f t="shared" ref="O15" si="38">N15*34</f>
        <v>272</v>
      </c>
    </row>
    <row r="16" spans="1:15" ht="15.75" customHeight="1" x14ac:dyDescent="0.25">
      <c r="A16" s="156" t="s">
        <v>16</v>
      </c>
      <c r="B16" s="243" t="s">
        <v>17</v>
      </c>
      <c r="C16" s="72" t="s">
        <v>31</v>
      </c>
      <c r="D16" s="250">
        <v>2</v>
      </c>
      <c r="E16" s="192">
        <f t="shared" si="2"/>
        <v>68</v>
      </c>
      <c r="F16" s="217">
        <v>4</v>
      </c>
      <c r="G16" s="192">
        <f t="shared" si="2"/>
        <v>136</v>
      </c>
      <c r="H16" s="250">
        <v>2</v>
      </c>
      <c r="I16" s="192">
        <f t="shared" ref="I16" si="39">H16*34</f>
        <v>68</v>
      </c>
      <c r="J16" s="217">
        <v>4</v>
      </c>
      <c r="K16" s="192">
        <f t="shared" ref="K16" si="40">J16*34</f>
        <v>136</v>
      </c>
      <c r="L16" s="250">
        <f t="shared" si="0"/>
        <v>4</v>
      </c>
      <c r="M16" s="192">
        <f t="shared" ref="M16" si="41">L16*34</f>
        <v>136</v>
      </c>
      <c r="N16" s="217">
        <f t="shared" si="1"/>
        <v>8</v>
      </c>
      <c r="O16" s="194">
        <f t="shared" ref="O16" si="42">N16*34</f>
        <v>272</v>
      </c>
    </row>
    <row r="17" spans="1:15" ht="15.75" x14ac:dyDescent="0.25">
      <c r="A17" s="261"/>
      <c r="B17" s="243"/>
      <c r="C17" s="72" t="s">
        <v>32</v>
      </c>
      <c r="D17" s="251"/>
      <c r="E17" s="193"/>
      <c r="F17" s="218"/>
      <c r="G17" s="193"/>
      <c r="H17" s="251"/>
      <c r="I17" s="193"/>
      <c r="J17" s="218"/>
      <c r="K17" s="193"/>
      <c r="L17" s="251"/>
      <c r="M17" s="193"/>
      <c r="N17" s="218"/>
      <c r="O17" s="195">
        <f t="shared" ref="O17" si="43">N17*34</f>
        <v>0</v>
      </c>
    </row>
    <row r="18" spans="1:15" ht="15.75" x14ac:dyDescent="0.25">
      <c r="A18" s="261"/>
      <c r="B18" s="89" t="s">
        <v>18</v>
      </c>
      <c r="C18" s="72"/>
      <c r="D18" s="91">
        <v>2</v>
      </c>
      <c r="E18" s="9">
        <f t="shared" si="2"/>
        <v>68</v>
      </c>
      <c r="F18" s="8">
        <v>4</v>
      </c>
      <c r="G18" s="9">
        <f t="shared" si="2"/>
        <v>136</v>
      </c>
      <c r="H18" s="91">
        <v>2</v>
      </c>
      <c r="I18" s="9">
        <f t="shared" ref="I18" si="44">H18*34</f>
        <v>68</v>
      </c>
      <c r="J18" s="8">
        <v>4</v>
      </c>
      <c r="K18" s="9">
        <f t="shared" ref="K18" si="45">J18*34</f>
        <v>136</v>
      </c>
      <c r="L18" s="91">
        <f t="shared" ref="L18:L24" si="46">D18+H18</f>
        <v>4</v>
      </c>
      <c r="M18" s="9">
        <f t="shared" ref="M18" si="47">L18*34</f>
        <v>136</v>
      </c>
      <c r="N18" s="8">
        <f t="shared" ref="N18:N24" si="48">F18+J18</f>
        <v>8</v>
      </c>
      <c r="O18" s="20">
        <f t="shared" ref="O18" si="49">N18*34</f>
        <v>272</v>
      </c>
    </row>
    <row r="19" spans="1:15" ht="15.75" x14ac:dyDescent="0.25">
      <c r="A19" s="261"/>
      <c r="B19" s="89" t="s">
        <v>19</v>
      </c>
      <c r="C19" s="72"/>
      <c r="D19" s="91">
        <v>1</v>
      </c>
      <c r="E19" s="9">
        <f t="shared" si="2"/>
        <v>34</v>
      </c>
      <c r="F19" s="8">
        <v>3</v>
      </c>
      <c r="G19" s="9">
        <f t="shared" si="2"/>
        <v>102</v>
      </c>
      <c r="H19" s="91">
        <v>1</v>
      </c>
      <c r="I19" s="9">
        <f t="shared" ref="I19" si="50">H19*34</f>
        <v>34</v>
      </c>
      <c r="J19" s="8">
        <v>3</v>
      </c>
      <c r="K19" s="9">
        <f t="shared" ref="K19" si="51">J19*34</f>
        <v>102</v>
      </c>
      <c r="L19" s="91">
        <f t="shared" si="46"/>
        <v>2</v>
      </c>
      <c r="M19" s="9">
        <f t="shared" ref="M19" si="52">L19*34</f>
        <v>68</v>
      </c>
      <c r="N19" s="8">
        <f t="shared" si="48"/>
        <v>6</v>
      </c>
      <c r="O19" s="20">
        <f t="shared" ref="O19" si="53">N19*34</f>
        <v>204</v>
      </c>
    </row>
    <row r="20" spans="1:15" ht="15.75" x14ac:dyDescent="0.25">
      <c r="A20" s="143" t="s">
        <v>20</v>
      </c>
      <c r="B20" s="89" t="s">
        <v>21</v>
      </c>
      <c r="C20" s="72"/>
      <c r="D20" s="91">
        <v>2</v>
      </c>
      <c r="E20" s="9">
        <f t="shared" si="2"/>
        <v>68</v>
      </c>
      <c r="F20" s="8">
        <v>5</v>
      </c>
      <c r="G20" s="9">
        <f t="shared" si="2"/>
        <v>170</v>
      </c>
      <c r="H20" s="91">
        <v>2</v>
      </c>
      <c r="I20" s="9">
        <f t="shared" ref="I20" si="54">H20*34</f>
        <v>68</v>
      </c>
      <c r="J20" s="8">
        <v>5</v>
      </c>
      <c r="K20" s="9">
        <f t="shared" ref="K20" si="55">J20*34</f>
        <v>170</v>
      </c>
      <c r="L20" s="91">
        <f t="shared" si="46"/>
        <v>4</v>
      </c>
      <c r="M20" s="9">
        <f t="shared" ref="M20" si="56">L20*34</f>
        <v>136</v>
      </c>
      <c r="N20" s="8">
        <f t="shared" si="48"/>
        <v>10</v>
      </c>
      <c r="O20" s="20">
        <f t="shared" ref="O20" si="57">N20*34</f>
        <v>340</v>
      </c>
    </row>
    <row r="21" spans="1:15" ht="15.75" x14ac:dyDescent="0.25">
      <c r="A21" s="143"/>
      <c r="B21" s="89" t="s">
        <v>22</v>
      </c>
      <c r="C21" s="72"/>
      <c r="D21" s="91">
        <v>1</v>
      </c>
      <c r="E21" s="9">
        <f t="shared" si="2"/>
        <v>34</v>
      </c>
      <c r="F21" s="8">
        <v>3</v>
      </c>
      <c r="G21" s="9">
        <f t="shared" si="2"/>
        <v>102</v>
      </c>
      <c r="H21" s="91">
        <v>1</v>
      </c>
      <c r="I21" s="9">
        <f t="shared" ref="I21" si="58">H21*34</f>
        <v>34</v>
      </c>
      <c r="J21" s="8">
        <v>3</v>
      </c>
      <c r="K21" s="9">
        <f t="shared" ref="K21" si="59">J21*34</f>
        <v>102</v>
      </c>
      <c r="L21" s="91">
        <f t="shared" si="46"/>
        <v>2</v>
      </c>
      <c r="M21" s="9">
        <f t="shared" ref="M21" si="60">L21*34</f>
        <v>68</v>
      </c>
      <c r="N21" s="8">
        <f t="shared" si="48"/>
        <v>6</v>
      </c>
      <c r="O21" s="20">
        <f t="shared" ref="O21" si="61">N21*34</f>
        <v>204</v>
      </c>
    </row>
    <row r="22" spans="1:15" ht="15.75" x14ac:dyDescent="0.25">
      <c r="A22" s="143"/>
      <c r="B22" s="89" t="s">
        <v>23</v>
      </c>
      <c r="C22" s="72"/>
      <c r="D22" s="91">
        <v>1</v>
      </c>
      <c r="E22" s="9">
        <f t="shared" si="2"/>
        <v>34</v>
      </c>
      <c r="F22" s="8">
        <v>3</v>
      </c>
      <c r="G22" s="9">
        <f t="shared" si="2"/>
        <v>102</v>
      </c>
      <c r="H22" s="91">
        <v>1</v>
      </c>
      <c r="I22" s="9">
        <f t="shared" ref="I22" si="62">H22*34</f>
        <v>34</v>
      </c>
      <c r="J22" s="8">
        <v>3</v>
      </c>
      <c r="K22" s="9">
        <f t="shared" ref="K22" si="63">J22*34</f>
        <v>102</v>
      </c>
      <c r="L22" s="91">
        <f t="shared" si="46"/>
        <v>2</v>
      </c>
      <c r="M22" s="9">
        <f t="shared" ref="M22" si="64">L22*34</f>
        <v>68</v>
      </c>
      <c r="N22" s="8">
        <f t="shared" si="48"/>
        <v>6</v>
      </c>
      <c r="O22" s="20">
        <f t="shared" ref="O22" si="65">N22*34</f>
        <v>204</v>
      </c>
    </row>
    <row r="23" spans="1:15" ht="15.75" x14ac:dyDescent="0.25">
      <c r="A23" s="143" t="s">
        <v>33</v>
      </c>
      <c r="B23" s="89" t="s">
        <v>28</v>
      </c>
      <c r="C23" s="72"/>
      <c r="D23" s="91">
        <v>2</v>
      </c>
      <c r="E23" s="9">
        <f t="shared" si="2"/>
        <v>68</v>
      </c>
      <c r="F23" s="8"/>
      <c r="G23" s="9">
        <f t="shared" si="2"/>
        <v>0</v>
      </c>
      <c r="H23" s="91">
        <v>2</v>
      </c>
      <c r="I23" s="9">
        <f t="shared" ref="I23" si="66">H23*34</f>
        <v>68</v>
      </c>
      <c r="J23" s="8"/>
      <c r="K23" s="9">
        <f t="shared" ref="K23" si="67">J23*34</f>
        <v>0</v>
      </c>
      <c r="L23" s="91">
        <f t="shared" si="46"/>
        <v>4</v>
      </c>
      <c r="M23" s="9">
        <f t="shared" ref="M23" si="68">L23*34</f>
        <v>136</v>
      </c>
      <c r="N23" s="8">
        <f t="shared" si="48"/>
        <v>0</v>
      </c>
      <c r="O23" s="20">
        <f t="shared" ref="O23" si="69">N23*34</f>
        <v>0</v>
      </c>
    </row>
    <row r="24" spans="1:15" ht="32.25" customHeight="1" x14ac:dyDescent="0.25">
      <c r="A24" s="143"/>
      <c r="B24" s="90" t="s">
        <v>34</v>
      </c>
      <c r="C24" s="72"/>
      <c r="D24" s="91">
        <v>1</v>
      </c>
      <c r="E24" s="9">
        <f t="shared" si="2"/>
        <v>34</v>
      </c>
      <c r="F24" s="8"/>
      <c r="G24" s="9">
        <f t="shared" si="2"/>
        <v>0</v>
      </c>
      <c r="H24" s="91">
        <v>1</v>
      </c>
      <c r="I24" s="9">
        <f t="shared" ref="I24" si="70">H24*34</f>
        <v>34</v>
      </c>
      <c r="J24" s="8">
        <v>1</v>
      </c>
      <c r="K24" s="9">
        <f t="shared" ref="K24" si="71">J24*34</f>
        <v>34</v>
      </c>
      <c r="L24" s="91">
        <f t="shared" si="46"/>
        <v>2</v>
      </c>
      <c r="M24" s="9">
        <f t="shared" ref="M24" si="72">L24*34</f>
        <v>68</v>
      </c>
      <c r="N24" s="8">
        <f t="shared" si="48"/>
        <v>1</v>
      </c>
      <c r="O24" s="20">
        <f t="shared" ref="O24" si="73">N24*34</f>
        <v>34</v>
      </c>
    </row>
    <row r="25" spans="1:15" ht="32.25" customHeight="1" thickBot="1" x14ac:dyDescent="0.3">
      <c r="A25" s="144" t="s">
        <v>38</v>
      </c>
      <c r="B25" s="145"/>
      <c r="C25" s="145"/>
      <c r="D25" s="22">
        <f t="shared" ref="D25:O25" si="74">SUM(D6:D24)</f>
        <v>31</v>
      </c>
      <c r="E25" s="22">
        <f t="shared" si="74"/>
        <v>1054</v>
      </c>
      <c r="F25" s="22">
        <f t="shared" si="74"/>
        <v>44</v>
      </c>
      <c r="G25" s="22">
        <f t="shared" si="74"/>
        <v>1496</v>
      </c>
      <c r="H25" s="22">
        <f t="shared" si="74"/>
        <v>31</v>
      </c>
      <c r="I25" s="22">
        <f t="shared" si="74"/>
        <v>1054</v>
      </c>
      <c r="J25" s="22">
        <f t="shared" si="74"/>
        <v>45</v>
      </c>
      <c r="K25" s="22">
        <f t="shared" si="74"/>
        <v>1530</v>
      </c>
      <c r="L25" s="22">
        <f t="shared" si="74"/>
        <v>62</v>
      </c>
      <c r="M25" s="310">
        <f t="shared" si="74"/>
        <v>2108</v>
      </c>
      <c r="N25" s="22">
        <f t="shared" si="74"/>
        <v>89</v>
      </c>
      <c r="O25" s="92">
        <f t="shared" si="74"/>
        <v>3026</v>
      </c>
    </row>
    <row r="26" spans="1:15" ht="16.5" thickBot="1" x14ac:dyDescent="0.3">
      <c r="A26" s="146" t="s">
        <v>44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5" ht="109.5" customHeight="1" x14ac:dyDescent="0.25">
      <c r="A27" s="147" t="s">
        <v>42</v>
      </c>
      <c r="B27" s="148"/>
      <c r="C27" s="149"/>
      <c r="D27" s="10">
        <v>3</v>
      </c>
      <c r="E27" s="11">
        <f t="shared" ref="E27" si="75">D27*34</f>
        <v>102</v>
      </c>
      <c r="F27" s="12" t="s">
        <v>110</v>
      </c>
      <c r="G27" s="11" t="s">
        <v>110</v>
      </c>
      <c r="H27" s="10">
        <v>3</v>
      </c>
      <c r="I27" s="11">
        <f t="shared" ref="I27" si="76">H27*34</f>
        <v>102</v>
      </c>
      <c r="J27" s="12" t="s">
        <v>110</v>
      </c>
      <c r="K27" s="11" t="s">
        <v>110</v>
      </c>
      <c r="L27" s="44">
        <f>D27+H27</f>
        <v>6</v>
      </c>
      <c r="M27" s="13">
        <f t="shared" ref="M27:M29" si="77">L27*34</f>
        <v>204</v>
      </c>
    </row>
    <row r="28" spans="1:15" ht="23.25" x14ac:dyDescent="0.25">
      <c r="A28" s="150" t="s">
        <v>39</v>
      </c>
      <c r="B28" s="151"/>
      <c r="C28" s="151"/>
      <c r="D28" s="7">
        <f t="shared" ref="D28:I28" si="78">SUM(D27:D27)</f>
        <v>3</v>
      </c>
      <c r="E28" s="7">
        <f t="shared" si="78"/>
        <v>102</v>
      </c>
      <c r="F28" s="7" t="s">
        <v>110</v>
      </c>
      <c r="G28" s="7" t="s">
        <v>110</v>
      </c>
      <c r="H28" s="7">
        <f t="shared" ref="H28" si="79">SUM(H27:H27)</f>
        <v>3</v>
      </c>
      <c r="I28" s="7">
        <f t="shared" si="78"/>
        <v>102</v>
      </c>
      <c r="J28" s="7" t="s">
        <v>110</v>
      </c>
      <c r="K28" s="7" t="s">
        <v>110</v>
      </c>
      <c r="L28" s="45">
        <f t="shared" ref="L28:L29" si="80">D28+H28</f>
        <v>6</v>
      </c>
      <c r="M28" s="14">
        <f t="shared" si="77"/>
        <v>204</v>
      </c>
    </row>
    <row r="29" spans="1:15" ht="23.25" x14ac:dyDescent="0.25">
      <c r="A29" s="141" t="s">
        <v>46</v>
      </c>
      <c r="B29" s="142"/>
      <c r="C29" s="142"/>
      <c r="D29" s="7">
        <f>D25+D27</f>
        <v>34</v>
      </c>
      <c r="E29" s="7">
        <f>D29*34</f>
        <v>1156</v>
      </c>
      <c r="F29" s="7" t="s">
        <v>110</v>
      </c>
      <c r="G29" s="7" t="s">
        <v>110</v>
      </c>
      <c r="H29" s="7">
        <f>H25+H27</f>
        <v>34</v>
      </c>
      <c r="I29" s="7">
        <f>H29*34</f>
        <v>1156</v>
      </c>
      <c r="J29" s="7" t="s">
        <v>110</v>
      </c>
      <c r="K29" s="7" t="s">
        <v>110</v>
      </c>
      <c r="L29" s="45">
        <f t="shared" si="80"/>
        <v>68</v>
      </c>
      <c r="M29" s="14">
        <f t="shared" si="77"/>
        <v>2312</v>
      </c>
    </row>
    <row r="30" spans="1:15" ht="49.5" customHeight="1" thickBot="1" x14ac:dyDescent="0.3">
      <c r="A30" s="123" t="s">
        <v>62</v>
      </c>
      <c r="B30" s="124"/>
      <c r="C30" s="125"/>
      <c r="D30" s="33">
        <v>34</v>
      </c>
      <c r="E30" s="33">
        <f>D30*34</f>
        <v>1156</v>
      </c>
      <c r="F30" s="33" t="s">
        <v>110</v>
      </c>
      <c r="G30" s="33" t="s">
        <v>110</v>
      </c>
      <c r="H30" s="33">
        <v>34</v>
      </c>
      <c r="I30" s="33">
        <f>H30*34</f>
        <v>1156</v>
      </c>
      <c r="J30" s="33" t="s">
        <v>110</v>
      </c>
      <c r="K30" s="33" t="s">
        <v>110</v>
      </c>
      <c r="L30" s="46">
        <f>D30+H30</f>
        <v>68</v>
      </c>
      <c r="M30" s="34">
        <f>E30+I30</f>
        <v>2312</v>
      </c>
      <c r="N30" s="95"/>
      <c r="O30" s="101"/>
    </row>
    <row r="31" spans="1:15" ht="124.5" customHeight="1" x14ac:dyDescent="0.25">
      <c r="A31" s="152" t="s">
        <v>40</v>
      </c>
      <c r="B31" s="153"/>
      <c r="C31" s="154"/>
      <c r="D31" s="10">
        <v>5</v>
      </c>
      <c r="E31" s="11">
        <f t="shared" ref="E31" si="81">D31*34</f>
        <v>170</v>
      </c>
      <c r="F31" s="10" t="s">
        <v>110</v>
      </c>
      <c r="G31" s="11" t="s">
        <v>110</v>
      </c>
      <c r="H31" s="10">
        <v>5</v>
      </c>
      <c r="I31" s="11">
        <f t="shared" ref="I31" si="82">H31*34</f>
        <v>170</v>
      </c>
      <c r="J31" s="10" t="s">
        <v>110</v>
      </c>
      <c r="K31" s="11" t="s">
        <v>110</v>
      </c>
      <c r="L31" s="44">
        <f>D31+H31</f>
        <v>10</v>
      </c>
      <c r="M31" s="13">
        <f t="shared" ref="M31:M32" si="83">L31*34</f>
        <v>340</v>
      </c>
    </row>
    <row r="32" spans="1:15" ht="37.5" customHeight="1" x14ac:dyDescent="0.25">
      <c r="A32" s="151" t="s">
        <v>39</v>
      </c>
      <c r="B32" s="151"/>
      <c r="C32" s="151"/>
      <c r="D32" s="7">
        <f t="shared" ref="D32:I32" si="84">SUM(D31:D31)</f>
        <v>5</v>
      </c>
      <c r="E32" s="7">
        <f t="shared" si="84"/>
        <v>170</v>
      </c>
      <c r="F32" s="7" t="s">
        <v>110</v>
      </c>
      <c r="G32" s="7" t="s">
        <v>110</v>
      </c>
      <c r="H32" s="7">
        <f t="shared" si="84"/>
        <v>5</v>
      </c>
      <c r="I32" s="7">
        <f t="shared" si="84"/>
        <v>170</v>
      </c>
      <c r="J32" s="7" t="s">
        <v>110</v>
      </c>
      <c r="K32" s="7" t="s">
        <v>110</v>
      </c>
      <c r="L32" s="45">
        <f t="shared" ref="L32:L33" si="85">D32+H32</f>
        <v>10</v>
      </c>
      <c r="M32" s="14">
        <f t="shared" si="83"/>
        <v>340</v>
      </c>
    </row>
    <row r="33" spans="1:15" ht="52.5" customHeight="1" x14ac:dyDescent="0.25">
      <c r="A33" s="142" t="s">
        <v>92</v>
      </c>
      <c r="B33" s="142"/>
      <c r="C33" s="142"/>
      <c r="D33" s="7">
        <f>D25+D31</f>
        <v>36</v>
      </c>
      <c r="E33" s="7">
        <f t="shared" ref="E33:E34" si="86">D33*34</f>
        <v>1224</v>
      </c>
      <c r="F33" s="7" t="s">
        <v>110</v>
      </c>
      <c r="G33" s="7" t="s">
        <v>110</v>
      </c>
      <c r="H33" s="7">
        <f>H25+H31</f>
        <v>36</v>
      </c>
      <c r="I33" s="7">
        <f t="shared" ref="I33:I34" si="87">H33*34</f>
        <v>1224</v>
      </c>
      <c r="J33" s="7" t="s">
        <v>110</v>
      </c>
      <c r="K33" s="7" t="s">
        <v>110</v>
      </c>
      <c r="L33" s="45">
        <f t="shared" si="85"/>
        <v>72</v>
      </c>
      <c r="M33" s="14">
        <f t="shared" ref="M33" si="88">L33*34</f>
        <v>2448</v>
      </c>
    </row>
    <row r="34" spans="1:15" ht="44.25" customHeight="1" thickBot="1" x14ac:dyDescent="0.3">
      <c r="A34" s="204" t="s">
        <v>52</v>
      </c>
      <c r="B34" s="204"/>
      <c r="C34" s="204"/>
      <c r="D34" s="33">
        <v>37</v>
      </c>
      <c r="E34" s="33">
        <f t="shared" si="86"/>
        <v>1258</v>
      </c>
      <c r="F34" s="33" t="s">
        <v>110</v>
      </c>
      <c r="G34" s="33" t="s">
        <v>110</v>
      </c>
      <c r="H34" s="33">
        <v>37</v>
      </c>
      <c r="I34" s="33">
        <f t="shared" si="87"/>
        <v>1258</v>
      </c>
      <c r="J34" s="33" t="s">
        <v>110</v>
      </c>
      <c r="K34" s="33" t="s">
        <v>110</v>
      </c>
      <c r="L34" s="46">
        <f>D34+H34</f>
        <v>74</v>
      </c>
      <c r="M34" s="34">
        <f>E34+I34</f>
        <v>2516</v>
      </c>
      <c r="N34" s="95"/>
      <c r="O34" s="101"/>
    </row>
    <row r="35" spans="1:15" ht="16.5" thickBot="1" x14ac:dyDescent="0.3">
      <c r="A35" s="128" t="s">
        <v>36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</row>
    <row r="36" spans="1:15" ht="15.75" customHeight="1" x14ac:dyDescent="0.25">
      <c r="A36" s="129" t="s">
        <v>78</v>
      </c>
      <c r="B36" s="262" t="s">
        <v>49</v>
      </c>
      <c r="C36" s="154"/>
      <c r="D36" s="232" t="s">
        <v>1</v>
      </c>
      <c r="E36" s="232"/>
      <c r="F36" s="232"/>
      <c r="G36" s="232"/>
      <c r="H36" s="232"/>
      <c r="I36" s="232"/>
      <c r="J36" s="232"/>
      <c r="K36" s="232"/>
      <c r="L36" s="233" t="s">
        <v>41</v>
      </c>
      <c r="M36" s="234"/>
    </row>
    <row r="37" spans="1:15" ht="80.25" customHeight="1" x14ac:dyDescent="0.25">
      <c r="A37" s="130"/>
      <c r="B37" s="263"/>
      <c r="C37" s="264"/>
      <c r="D37" s="265" t="s">
        <v>3</v>
      </c>
      <c r="E37" s="265"/>
      <c r="F37" s="265" t="s">
        <v>4</v>
      </c>
      <c r="G37" s="265"/>
      <c r="H37" s="265" t="s">
        <v>5</v>
      </c>
      <c r="I37" s="265"/>
      <c r="J37" s="265" t="s">
        <v>6</v>
      </c>
      <c r="K37" s="265"/>
      <c r="L37" s="212"/>
      <c r="M37" s="213"/>
    </row>
    <row r="38" spans="1:15" ht="78.75" x14ac:dyDescent="0.25">
      <c r="A38" s="65" t="s">
        <v>51</v>
      </c>
      <c r="B38" s="210" t="s">
        <v>48</v>
      </c>
      <c r="C38" s="224"/>
      <c r="D38" s="192">
        <v>10</v>
      </c>
      <c r="E38" s="192">
        <f>D38*34</f>
        <v>340</v>
      </c>
      <c r="F38" s="192"/>
      <c r="G38" s="192">
        <f>F38*35</f>
        <v>0</v>
      </c>
      <c r="H38" s="192">
        <v>10</v>
      </c>
      <c r="I38" s="192">
        <f>H38*34</f>
        <v>340</v>
      </c>
      <c r="J38" s="192"/>
      <c r="K38" s="192">
        <f>J38*35</f>
        <v>0</v>
      </c>
      <c r="L38" s="192">
        <f>D38+H38</f>
        <v>20</v>
      </c>
      <c r="M38" s="246">
        <f>L38*34</f>
        <v>680</v>
      </c>
    </row>
    <row r="39" spans="1:15" ht="47.25" x14ac:dyDescent="0.25">
      <c r="A39" s="65" t="s">
        <v>45</v>
      </c>
      <c r="B39" s="225"/>
      <c r="C39" s="226"/>
      <c r="D39" s="229"/>
      <c r="E39" s="229"/>
      <c r="F39" s="229"/>
      <c r="G39" s="229"/>
      <c r="H39" s="229"/>
      <c r="I39" s="229"/>
      <c r="J39" s="229"/>
      <c r="K39" s="229"/>
      <c r="L39" s="229"/>
      <c r="M39" s="247"/>
    </row>
    <row r="40" spans="1:15" ht="63" x14ac:dyDescent="0.25">
      <c r="A40" s="65" t="s">
        <v>47</v>
      </c>
      <c r="B40" s="225"/>
      <c r="C40" s="226"/>
      <c r="D40" s="229"/>
      <c r="E40" s="229"/>
      <c r="F40" s="229"/>
      <c r="G40" s="229"/>
      <c r="H40" s="229"/>
      <c r="I40" s="229"/>
      <c r="J40" s="229"/>
      <c r="K40" s="229"/>
      <c r="L40" s="229"/>
      <c r="M40" s="247"/>
    </row>
    <row r="41" spans="1:15" ht="75.75" thickBot="1" x14ac:dyDescent="0.3">
      <c r="A41" s="66" t="s">
        <v>50</v>
      </c>
      <c r="B41" s="227"/>
      <c r="C41" s="228"/>
      <c r="D41" s="230"/>
      <c r="E41" s="230"/>
      <c r="F41" s="230"/>
      <c r="G41" s="230"/>
      <c r="H41" s="230"/>
      <c r="I41" s="230"/>
      <c r="J41" s="230"/>
      <c r="K41" s="230"/>
      <c r="L41" s="230"/>
      <c r="M41" s="248"/>
    </row>
    <row r="43" spans="1:15" x14ac:dyDescent="0.25">
      <c r="M43">
        <f>M38+M34</f>
        <v>3196</v>
      </c>
    </row>
    <row r="44" spans="1:15" x14ac:dyDescent="0.25">
      <c r="M44">
        <f>M38+M31</f>
        <v>1020</v>
      </c>
    </row>
    <row r="45" spans="1:15" x14ac:dyDescent="0.25">
      <c r="M45" s="97">
        <f>M44/M43</f>
        <v>0.31914893617021278</v>
      </c>
    </row>
  </sheetData>
  <mergeCells count="65">
    <mergeCell ref="L38:L41"/>
    <mergeCell ref="M38:M41"/>
    <mergeCell ref="J37:K37"/>
    <mergeCell ref="B38:C41"/>
    <mergeCell ref="D38:D41"/>
    <mergeCell ref="E38:E41"/>
    <mergeCell ref="F38:F41"/>
    <mergeCell ref="G38:G41"/>
    <mergeCell ref="H38:H41"/>
    <mergeCell ref="I38:I41"/>
    <mergeCell ref="J38:J41"/>
    <mergeCell ref="K38:K41"/>
    <mergeCell ref="A34:C34"/>
    <mergeCell ref="A35:M35"/>
    <mergeCell ref="A36:A37"/>
    <mergeCell ref="B36:C37"/>
    <mergeCell ref="D36:K36"/>
    <mergeCell ref="L36:M37"/>
    <mergeCell ref="D37:E37"/>
    <mergeCell ref="F37:G37"/>
    <mergeCell ref="H37:I37"/>
    <mergeCell ref="A28:C28"/>
    <mergeCell ref="A29:C29"/>
    <mergeCell ref="A30:C30"/>
    <mergeCell ref="A31:C31"/>
    <mergeCell ref="A33:C33"/>
    <mergeCell ref="A32:C32"/>
    <mergeCell ref="N16:N17"/>
    <mergeCell ref="O16:O17"/>
    <mergeCell ref="A20:A22"/>
    <mergeCell ref="A23:A24"/>
    <mergeCell ref="A25:C25"/>
    <mergeCell ref="K16:K17"/>
    <mergeCell ref="G16:G17"/>
    <mergeCell ref="I16:I17"/>
    <mergeCell ref="A27:C27"/>
    <mergeCell ref="A6:A7"/>
    <mergeCell ref="A8:A9"/>
    <mergeCell ref="A10:A11"/>
    <mergeCell ref="A12:A15"/>
    <mergeCell ref="B12:B14"/>
    <mergeCell ref="A26:M26"/>
    <mergeCell ref="D16:D17"/>
    <mergeCell ref="F16:F17"/>
    <mergeCell ref="H16:H17"/>
    <mergeCell ref="J16:J17"/>
    <mergeCell ref="L16:L17"/>
    <mergeCell ref="A16:A19"/>
    <mergeCell ref="B16:B17"/>
    <mergeCell ref="E16:E17"/>
    <mergeCell ref="M16:M17"/>
    <mergeCell ref="N5:O5"/>
    <mergeCell ref="A1:M1"/>
    <mergeCell ref="A2:O2"/>
    <mergeCell ref="A3:A4"/>
    <mergeCell ref="B3:B4"/>
    <mergeCell ref="D3:K3"/>
    <mergeCell ref="L3:O4"/>
    <mergeCell ref="D4:G4"/>
    <mergeCell ref="H4:K4"/>
    <mergeCell ref="D5:E5"/>
    <mergeCell ref="F5:G5"/>
    <mergeCell ref="H5:I5"/>
    <mergeCell ref="J5:K5"/>
    <mergeCell ref="L5:M5"/>
  </mergeCells>
  <pageMargins left="0.7" right="0.7" top="0.75" bottom="0.75" header="0.3" footer="0.3"/>
  <pageSetup paperSize="8" scale="5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K29"/>
  <sheetViews>
    <sheetView workbookViewId="0">
      <selection activeCell="F27" sqref="F27"/>
    </sheetView>
  </sheetViews>
  <sheetFormatPr defaultRowHeight="15" x14ac:dyDescent="0.25"/>
  <cols>
    <col min="2" max="2" width="23" customWidth="1"/>
    <col min="3" max="3" width="41.28515625" customWidth="1"/>
    <col min="5" max="8" width="16.5703125" customWidth="1"/>
  </cols>
  <sheetData>
    <row r="1" spans="2:11" x14ac:dyDescent="0.25">
      <c r="B1" t="s">
        <v>129</v>
      </c>
    </row>
    <row r="2" spans="2:11" ht="15.75" thickBot="1" x14ac:dyDescent="0.3"/>
    <row r="3" spans="2:11" x14ac:dyDescent="0.25">
      <c r="B3" s="279" t="s">
        <v>117</v>
      </c>
      <c r="C3" s="280" t="s">
        <v>118</v>
      </c>
      <c r="D3" s="282" t="s">
        <v>119</v>
      </c>
      <c r="E3" s="274" t="s">
        <v>130</v>
      </c>
      <c r="F3" s="275"/>
      <c r="G3" s="274" t="s">
        <v>131</v>
      </c>
      <c r="H3" s="275"/>
    </row>
    <row r="4" spans="2:11" ht="27" customHeight="1" x14ac:dyDescent="0.25">
      <c r="B4" s="206"/>
      <c r="C4" s="207"/>
      <c r="D4" s="277"/>
      <c r="E4" s="276" t="s">
        <v>136</v>
      </c>
      <c r="F4" s="277"/>
      <c r="G4" s="276" t="s">
        <v>136</v>
      </c>
      <c r="H4" s="277"/>
    </row>
    <row r="5" spans="2:11" ht="15.75" x14ac:dyDescent="0.25">
      <c r="B5" s="258"/>
      <c r="C5" s="281"/>
      <c r="D5" s="283"/>
      <c r="E5" s="106" t="s">
        <v>120</v>
      </c>
      <c r="F5" s="121" t="s">
        <v>121</v>
      </c>
      <c r="G5" s="106" t="s">
        <v>120</v>
      </c>
      <c r="H5" s="121" t="s">
        <v>121</v>
      </c>
    </row>
    <row r="6" spans="2:11" ht="21" customHeight="1" x14ac:dyDescent="0.25">
      <c r="B6" s="114" t="s">
        <v>43</v>
      </c>
      <c r="C6" s="112"/>
      <c r="D6" s="115"/>
      <c r="E6" s="114"/>
      <c r="F6" s="115"/>
      <c r="G6" s="114"/>
      <c r="H6" s="115"/>
    </row>
    <row r="7" spans="2:11" ht="15.75" x14ac:dyDescent="0.25">
      <c r="B7" s="284" t="s">
        <v>7</v>
      </c>
      <c r="C7" s="113" t="s">
        <v>122</v>
      </c>
      <c r="D7" s="116" t="s">
        <v>123</v>
      </c>
      <c r="E7" s="107">
        <v>2</v>
      </c>
      <c r="F7" s="116">
        <v>2</v>
      </c>
      <c r="G7" s="107">
        <v>2</v>
      </c>
      <c r="H7" s="116">
        <v>2</v>
      </c>
    </row>
    <row r="8" spans="2:11" ht="15.75" x14ac:dyDescent="0.25">
      <c r="B8" s="278"/>
      <c r="C8" s="109" t="s">
        <v>9</v>
      </c>
      <c r="D8" s="102" t="s">
        <v>123</v>
      </c>
      <c r="E8" s="104">
        <v>3</v>
      </c>
      <c r="F8" s="102">
        <v>3</v>
      </c>
      <c r="G8" s="104">
        <v>3</v>
      </c>
      <c r="H8" s="102">
        <v>3</v>
      </c>
    </row>
    <row r="9" spans="2:11" ht="15.75" x14ac:dyDescent="0.25">
      <c r="B9" s="117" t="s">
        <v>30</v>
      </c>
      <c r="C9" s="109" t="s">
        <v>10</v>
      </c>
      <c r="D9" s="102" t="s">
        <v>123</v>
      </c>
      <c r="E9" s="104">
        <v>3</v>
      </c>
      <c r="F9" s="102">
        <v>3</v>
      </c>
      <c r="G9" s="104">
        <v>3</v>
      </c>
      <c r="H9" s="102">
        <v>3</v>
      </c>
    </row>
    <row r="10" spans="2:11" ht="15.75" x14ac:dyDescent="0.25">
      <c r="B10" s="278" t="s">
        <v>37</v>
      </c>
      <c r="C10" s="110" t="s">
        <v>12</v>
      </c>
      <c r="D10" s="105" t="s">
        <v>124</v>
      </c>
      <c r="E10" s="103">
        <v>4</v>
      </c>
      <c r="F10" s="105">
        <v>4</v>
      </c>
      <c r="G10" s="103">
        <v>4</v>
      </c>
      <c r="H10" s="105">
        <v>4</v>
      </c>
    </row>
    <row r="11" spans="2:11" ht="15.75" x14ac:dyDescent="0.25">
      <c r="B11" s="278"/>
      <c r="C11" s="110" t="s">
        <v>13</v>
      </c>
      <c r="D11" s="105" t="s">
        <v>124</v>
      </c>
      <c r="E11" s="103">
        <v>3</v>
      </c>
      <c r="F11" s="105">
        <v>3</v>
      </c>
      <c r="G11" s="103">
        <v>3</v>
      </c>
      <c r="H11" s="105">
        <v>3</v>
      </c>
    </row>
    <row r="12" spans="2:11" ht="15.75" x14ac:dyDescent="0.25">
      <c r="B12" s="278"/>
      <c r="C12" s="110" t="s">
        <v>14</v>
      </c>
      <c r="D12" s="105" t="s">
        <v>124</v>
      </c>
      <c r="E12" s="103">
        <v>1</v>
      </c>
      <c r="F12" s="105">
        <v>1</v>
      </c>
      <c r="G12" s="103">
        <v>1</v>
      </c>
      <c r="H12" s="105">
        <v>1</v>
      </c>
    </row>
    <row r="13" spans="2:11" ht="15.75" x14ac:dyDescent="0.25">
      <c r="B13" s="278"/>
      <c r="C13" s="109" t="s">
        <v>15</v>
      </c>
      <c r="D13" s="102" t="s">
        <v>123</v>
      </c>
      <c r="E13" s="104">
        <v>1</v>
      </c>
      <c r="F13" s="102">
        <v>1</v>
      </c>
      <c r="G13" s="104">
        <v>1</v>
      </c>
      <c r="H13" s="102">
        <v>1</v>
      </c>
      <c r="K13" s="111"/>
    </row>
    <row r="14" spans="2:11" ht="15.75" x14ac:dyDescent="0.25">
      <c r="B14" s="117"/>
      <c r="C14" s="109"/>
      <c r="D14" s="102"/>
      <c r="E14" s="104"/>
      <c r="F14" s="102"/>
      <c r="G14" s="104"/>
      <c r="H14" s="122"/>
    </row>
    <row r="15" spans="2:11" ht="30" customHeight="1" x14ac:dyDescent="0.25">
      <c r="B15" s="278" t="s">
        <v>20</v>
      </c>
      <c r="C15" s="110" t="s">
        <v>21</v>
      </c>
      <c r="D15" s="105" t="s">
        <v>124</v>
      </c>
      <c r="E15" s="103">
        <v>5</v>
      </c>
      <c r="F15" s="105">
        <v>5</v>
      </c>
      <c r="G15" s="103">
        <v>5</v>
      </c>
      <c r="H15" s="105">
        <v>5</v>
      </c>
    </row>
    <row r="16" spans="2:11" ht="15.75" x14ac:dyDescent="0.25">
      <c r="B16" s="278"/>
      <c r="C16" s="109" t="s">
        <v>22</v>
      </c>
      <c r="D16" s="102" t="s">
        <v>123</v>
      </c>
      <c r="E16" s="104">
        <v>1</v>
      </c>
      <c r="F16" s="102">
        <v>1</v>
      </c>
      <c r="G16" s="104">
        <v>1</v>
      </c>
      <c r="H16" s="102">
        <v>1</v>
      </c>
    </row>
    <row r="17" spans="2:8" ht="15.75" x14ac:dyDescent="0.25">
      <c r="B17" s="278"/>
      <c r="C17" s="109" t="s">
        <v>23</v>
      </c>
      <c r="D17" s="102" t="s">
        <v>123</v>
      </c>
      <c r="E17" s="104">
        <v>1</v>
      </c>
      <c r="F17" s="102">
        <v>1</v>
      </c>
      <c r="G17" s="104">
        <v>1</v>
      </c>
      <c r="H17" s="102">
        <v>1</v>
      </c>
    </row>
    <row r="18" spans="2:8" ht="15.75" x14ac:dyDescent="0.25">
      <c r="B18" s="278" t="s">
        <v>16</v>
      </c>
      <c r="C18" s="109" t="s">
        <v>125</v>
      </c>
      <c r="D18" s="102" t="s">
        <v>123</v>
      </c>
      <c r="E18" s="104">
        <v>2</v>
      </c>
      <c r="F18" s="102">
        <v>2</v>
      </c>
      <c r="G18" s="104">
        <v>2</v>
      </c>
      <c r="H18" s="102">
        <v>2</v>
      </c>
    </row>
    <row r="19" spans="2:8" ht="15.75" x14ac:dyDescent="0.25">
      <c r="B19" s="278"/>
      <c r="C19" s="109" t="s">
        <v>18</v>
      </c>
      <c r="D19" s="102" t="s">
        <v>123</v>
      </c>
      <c r="E19" s="104">
        <v>2</v>
      </c>
      <c r="F19" s="102">
        <v>2</v>
      </c>
      <c r="G19" s="104">
        <v>2</v>
      </c>
      <c r="H19" s="102">
        <v>2</v>
      </c>
    </row>
    <row r="20" spans="2:8" ht="15.75" x14ac:dyDescent="0.25">
      <c r="B20" s="278"/>
      <c r="C20" s="109" t="s">
        <v>19</v>
      </c>
      <c r="D20" s="102" t="s">
        <v>123</v>
      </c>
      <c r="E20" s="104">
        <v>1</v>
      </c>
      <c r="F20" s="102">
        <v>1</v>
      </c>
      <c r="G20" s="104">
        <v>1</v>
      </c>
      <c r="H20" s="102">
        <v>1</v>
      </c>
    </row>
    <row r="21" spans="2:8" ht="15.75" x14ac:dyDescent="0.25">
      <c r="B21" s="278" t="s">
        <v>126</v>
      </c>
      <c r="C21" s="109" t="s">
        <v>28</v>
      </c>
      <c r="D21" s="102" t="s">
        <v>123</v>
      </c>
      <c r="E21" s="104">
        <v>2</v>
      </c>
      <c r="F21" s="102">
        <v>2</v>
      </c>
      <c r="G21" s="104">
        <v>2</v>
      </c>
      <c r="H21" s="102">
        <v>2</v>
      </c>
    </row>
    <row r="22" spans="2:8" ht="31.5" x14ac:dyDescent="0.25">
      <c r="B22" s="278"/>
      <c r="C22" s="109" t="s">
        <v>34</v>
      </c>
      <c r="D22" s="102" t="s">
        <v>123</v>
      </c>
      <c r="E22" s="104">
        <v>1</v>
      </c>
      <c r="F22" s="102">
        <v>1</v>
      </c>
      <c r="G22" s="104">
        <v>1</v>
      </c>
      <c r="H22" s="102">
        <v>1</v>
      </c>
    </row>
    <row r="23" spans="2:8" ht="15.75" x14ac:dyDescent="0.25">
      <c r="B23" s="117"/>
      <c r="C23" s="109" t="s">
        <v>127</v>
      </c>
      <c r="D23" s="102"/>
      <c r="E23" s="104">
        <v>1</v>
      </c>
      <c r="F23" s="102"/>
      <c r="G23" s="104">
        <v>1</v>
      </c>
      <c r="H23" s="102"/>
    </row>
    <row r="24" spans="2:8" ht="15.75" x14ac:dyDescent="0.25">
      <c r="B24" s="270" t="s">
        <v>128</v>
      </c>
      <c r="C24" s="271"/>
      <c r="D24" s="118"/>
      <c r="E24" s="103">
        <f>SUM(E7:E23)</f>
        <v>33</v>
      </c>
      <c r="F24" s="105">
        <f t="shared" ref="F24:H24" si="0">SUM(F7:F23)</f>
        <v>32</v>
      </c>
      <c r="G24" s="103">
        <f t="shared" si="0"/>
        <v>33</v>
      </c>
      <c r="H24" s="105">
        <f t="shared" si="0"/>
        <v>32</v>
      </c>
    </row>
    <row r="25" spans="2:8" ht="22.5" customHeight="1" x14ac:dyDescent="0.25">
      <c r="B25" s="268" t="s">
        <v>132</v>
      </c>
      <c r="C25" s="269"/>
      <c r="D25" s="119"/>
      <c r="E25" s="104">
        <v>1</v>
      </c>
      <c r="F25" s="102">
        <v>2</v>
      </c>
      <c r="G25" s="104">
        <v>4</v>
      </c>
      <c r="H25" s="102">
        <v>5</v>
      </c>
    </row>
    <row r="26" spans="2:8" ht="22.5" customHeight="1" x14ac:dyDescent="0.25">
      <c r="B26" s="268" t="s">
        <v>133</v>
      </c>
      <c r="C26" s="269"/>
      <c r="D26" s="119"/>
      <c r="E26" s="104">
        <v>34</v>
      </c>
      <c r="F26" s="102">
        <v>34</v>
      </c>
      <c r="G26" s="104">
        <v>34</v>
      </c>
      <c r="H26" s="102">
        <v>34</v>
      </c>
    </row>
    <row r="27" spans="2:8" ht="22.5" customHeight="1" x14ac:dyDescent="0.25">
      <c r="B27" s="270" t="s">
        <v>134</v>
      </c>
      <c r="C27" s="271"/>
      <c r="D27" s="118"/>
      <c r="E27" s="103">
        <f>E24+E25</f>
        <v>34</v>
      </c>
      <c r="F27" s="105">
        <f t="shared" ref="F27:H27" si="1">F24+F25</f>
        <v>34</v>
      </c>
      <c r="G27" s="103">
        <f t="shared" si="1"/>
        <v>37</v>
      </c>
      <c r="H27" s="105">
        <f t="shared" si="1"/>
        <v>37</v>
      </c>
    </row>
    <row r="28" spans="2:8" ht="63.75" customHeight="1" x14ac:dyDescent="0.25">
      <c r="B28" s="270" t="s">
        <v>135</v>
      </c>
      <c r="C28" s="271"/>
      <c r="D28" s="118"/>
      <c r="E28" s="103">
        <v>34</v>
      </c>
      <c r="F28" s="105">
        <v>34</v>
      </c>
      <c r="G28" s="103">
        <v>37</v>
      </c>
      <c r="H28" s="105">
        <v>37</v>
      </c>
    </row>
    <row r="29" spans="2:8" ht="56.25" customHeight="1" thickBot="1" x14ac:dyDescent="0.3">
      <c r="B29" s="285" t="s">
        <v>137</v>
      </c>
      <c r="C29" s="286"/>
      <c r="D29" s="120"/>
      <c r="E29" s="272">
        <f>(E28+F28)*E26</f>
        <v>2312</v>
      </c>
      <c r="F29" s="273"/>
      <c r="G29" s="272">
        <f>(G28+H28)*G26</f>
        <v>2516</v>
      </c>
      <c r="H29" s="273"/>
    </row>
  </sheetData>
  <mergeCells count="20">
    <mergeCell ref="E29:F29"/>
    <mergeCell ref="G29:H29"/>
    <mergeCell ref="G3:H3"/>
    <mergeCell ref="G4:H4"/>
    <mergeCell ref="B18:B20"/>
    <mergeCell ref="B21:B22"/>
    <mergeCell ref="B3:B5"/>
    <mergeCell ref="C3:C5"/>
    <mergeCell ref="D3:D5"/>
    <mergeCell ref="E3:F3"/>
    <mergeCell ref="E4:F4"/>
    <mergeCell ref="B7:B8"/>
    <mergeCell ref="B10:B13"/>
    <mergeCell ref="B15:B17"/>
    <mergeCell ref="B29:C29"/>
    <mergeCell ref="B25:C25"/>
    <mergeCell ref="B26:C26"/>
    <mergeCell ref="B27:C27"/>
    <mergeCell ref="B28:C28"/>
    <mergeCell ref="B24:C24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K29"/>
  <sheetViews>
    <sheetView workbookViewId="0">
      <selection activeCell="M23" sqref="M23"/>
    </sheetView>
  </sheetViews>
  <sheetFormatPr defaultRowHeight="15" x14ac:dyDescent="0.25"/>
  <cols>
    <col min="2" max="2" width="23" customWidth="1"/>
    <col min="3" max="3" width="41.28515625" customWidth="1"/>
    <col min="5" max="8" width="16.5703125" customWidth="1"/>
  </cols>
  <sheetData>
    <row r="1" spans="2:11" x14ac:dyDescent="0.25">
      <c r="B1" t="s">
        <v>138</v>
      </c>
    </row>
    <row r="2" spans="2:11" ht="15.75" thickBot="1" x14ac:dyDescent="0.3"/>
    <row r="3" spans="2:11" x14ac:dyDescent="0.25">
      <c r="B3" s="279" t="s">
        <v>117</v>
      </c>
      <c r="C3" s="280" t="s">
        <v>118</v>
      </c>
      <c r="D3" s="282" t="s">
        <v>119</v>
      </c>
      <c r="E3" s="274" t="s">
        <v>130</v>
      </c>
      <c r="F3" s="275"/>
      <c r="G3" s="274" t="s">
        <v>131</v>
      </c>
      <c r="H3" s="275"/>
    </row>
    <row r="4" spans="2:11" ht="27" customHeight="1" x14ac:dyDescent="0.25">
      <c r="B4" s="206"/>
      <c r="C4" s="207"/>
      <c r="D4" s="277"/>
      <c r="E4" s="276" t="s">
        <v>136</v>
      </c>
      <c r="F4" s="277"/>
      <c r="G4" s="276" t="s">
        <v>136</v>
      </c>
      <c r="H4" s="277"/>
    </row>
    <row r="5" spans="2:11" ht="15.75" x14ac:dyDescent="0.25">
      <c r="B5" s="258"/>
      <c r="C5" s="281"/>
      <c r="D5" s="283"/>
      <c r="E5" s="106" t="s">
        <v>120</v>
      </c>
      <c r="F5" s="121" t="s">
        <v>121</v>
      </c>
      <c r="G5" s="106" t="s">
        <v>120</v>
      </c>
      <c r="H5" s="121" t="s">
        <v>121</v>
      </c>
    </row>
    <row r="6" spans="2:11" ht="21" customHeight="1" x14ac:dyDescent="0.25">
      <c r="B6" s="114" t="s">
        <v>43</v>
      </c>
      <c r="C6" s="112"/>
      <c r="D6" s="115"/>
      <c r="E6" s="114"/>
      <c r="F6" s="115"/>
      <c r="G6" s="114"/>
      <c r="H6" s="115"/>
    </row>
    <row r="7" spans="2:11" ht="15.75" x14ac:dyDescent="0.25">
      <c r="B7" s="284" t="s">
        <v>7</v>
      </c>
      <c r="C7" s="113" t="s">
        <v>122</v>
      </c>
      <c r="D7" s="116" t="s">
        <v>123</v>
      </c>
      <c r="E7" s="107">
        <v>2</v>
      </c>
      <c r="F7" s="116">
        <v>2</v>
      </c>
      <c r="G7" s="107">
        <v>2</v>
      </c>
      <c r="H7" s="116">
        <v>2</v>
      </c>
    </row>
    <row r="8" spans="2:11" ht="15.75" x14ac:dyDescent="0.25">
      <c r="B8" s="278"/>
      <c r="C8" s="109" t="s">
        <v>9</v>
      </c>
      <c r="D8" s="102" t="s">
        <v>123</v>
      </c>
      <c r="E8" s="104">
        <v>3</v>
      </c>
      <c r="F8" s="102">
        <v>3</v>
      </c>
      <c r="G8" s="104">
        <v>3</v>
      </c>
      <c r="H8" s="102">
        <v>3</v>
      </c>
    </row>
    <row r="9" spans="2:11" ht="15.75" x14ac:dyDescent="0.25">
      <c r="B9" s="117" t="s">
        <v>30</v>
      </c>
      <c r="C9" s="109" t="s">
        <v>10</v>
      </c>
      <c r="D9" s="102" t="s">
        <v>123</v>
      </c>
      <c r="E9" s="104">
        <v>3</v>
      </c>
      <c r="F9" s="102">
        <v>3</v>
      </c>
      <c r="G9" s="104">
        <v>3</v>
      </c>
      <c r="H9" s="102">
        <v>3</v>
      </c>
    </row>
    <row r="10" spans="2:11" ht="15.75" x14ac:dyDescent="0.25">
      <c r="B10" s="278" t="s">
        <v>37</v>
      </c>
      <c r="C10" s="110" t="s">
        <v>12</v>
      </c>
      <c r="D10" s="105" t="s">
        <v>124</v>
      </c>
      <c r="E10" s="103">
        <v>4</v>
      </c>
      <c r="F10" s="105">
        <v>4</v>
      </c>
      <c r="G10" s="103">
        <v>4</v>
      </c>
      <c r="H10" s="105">
        <v>4</v>
      </c>
    </row>
    <row r="11" spans="2:11" ht="15.75" x14ac:dyDescent="0.25">
      <c r="B11" s="278"/>
      <c r="C11" s="110" t="s">
        <v>13</v>
      </c>
      <c r="D11" s="105" t="s">
        <v>124</v>
      </c>
      <c r="E11" s="103">
        <v>3</v>
      </c>
      <c r="F11" s="105">
        <v>3</v>
      </c>
      <c r="G11" s="103">
        <v>3</v>
      </c>
      <c r="H11" s="105">
        <v>3</v>
      </c>
    </row>
    <row r="12" spans="2:11" ht="15.75" x14ac:dyDescent="0.25">
      <c r="B12" s="278"/>
      <c r="C12" s="110" t="s">
        <v>14</v>
      </c>
      <c r="D12" s="105" t="s">
        <v>124</v>
      </c>
      <c r="E12" s="103">
        <v>1</v>
      </c>
      <c r="F12" s="105">
        <v>1</v>
      </c>
      <c r="G12" s="103">
        <v>1</v>
      </c>
      <c r="H12" s="105">
        <v>1</v>
      </c>
    </row>
    <row r="13" spans="2:11" ht="15.75" x14ac:dyDescent="0.25">
      <c r="B13" s="278"/>
      <c r="C13" s="110" t="s">
        <v>15</v>
      </c>
      <c r="D13" s="105" t="s">
        <v>124</v>
      </c>
      <c r="E13" s="103">
        <v>4</v>
      </c>
      <c r="F13" s="105">
        <v>4</v>
      </c>
      <c r="G13" s="103">
        <v>4</v>
      </c>
      <c r="H13" s="105">
        <v>4</v>
      </c>
      <c r="K13" s="111"/>
    </row>
    <row r="14" spans="2:11" ht="15.75" x14ac:dyDescent="0.25">
      <c r="B14" s="117"/>
      <c r="C14" s="109"/>
      <c r="D14" s="102"/>
      <c r="E14" s="104"/>
      <c r="F14" s="102"/>
      <c r="G14" s="104"/>
      <c r="H14" s="122"/>
    </row>
    <row r="15" spans="2:11" ht="30" customHeight="1" x14ac:dyDescent="0.25">
      <c r="B15" s="278" t="s">
        <v>20</v>
      </c>
      <c r="C15" s="109" t="s">
        <v>21</v>
      </c>
      <c r="D15" s="102" t="s">
        <v>123</v>
      </c>
      <c r="E15" s="104">
        <v>2</v>
      </c>
      <c r="F15" s="102">
        <v>2</v>
      </c>
      <c r="G15" s="104">
        <v>2</v>
      </c>
      <c r="H15" s="102">
        <v>2</v>
      </c>
    </row>
    <row r="16" spans="2:11" ht="15.75" x14ac:dyDescent="0.25">
      <c r="B16" s="278"/>
      <c r="C16" s="109" t="s">
        <v>22</v>
      </c>
      <c r="D16" s="102" t="s">
        <v>123</v>
      </c>
      <c r="E16" s="104">
        <v>1</v>
      </c>
      <c r="F16" s="102">
        <v>1</v>
      </c>
      <c r="G16" s="104">
        <v>1</v>
      </c>
      <c r="H16" s="102">
        <v>1</v>
      </c>
    </row>
    <row r="17" spans="2:8" ht="15.75" x14ac:dyDescent="0.25">
      <c r="B17" s="278"/>
      <c r="C17" s="109" t="s">
        <v>23</v>
      </c>
      <c r="D17" s="102" t="s">
        <v>123</v>
      </c>
      <c r="E17" s="104">
        <v>1</v>
      </c>
      <c r="F17" s="102">
        <v>1</v>
      </c>
      <c r="G17" s="104">
        <v>1</v>
      </c>
      <c r="H17" s="102">
        <v>1</v>
      </c>
    </row>
    <row r="18" spans="2:8" ht="15.75" x14ac:dyDescent="0.25">
      <c r="B18" s="278" t="s">
        <v>16</v>
      </c>
      <c r="C18" s="109" t="s">
        <v>125</v>
      </c>
      <c r="D18" s="102" t="s">
        <v>123</v>
      </c>
      <c r="E18" s="104">
        <v>2</v>
      </c>
      <c r="F18" s="102">
        <v>2</v>
      </c>
      <c r="G18" s="104">
        <v>2</v>
      </c>
      <c r="H18" s="102">
        <v>2</v>
      </c>
    </row>
    <row r="19" spans="2:8" ht="15.75" x14ac:dyDescent="0.25">
      <c r="B19" s="278"/>
      <c r="C19" s="109" t="s">
        <v>18</v>
      </c>
      <c r="D19" s="102" t="s">
        <v>123</v>
      </c>
      <c r="E19" s="104">
        <v>2</v>
      </c>
      <c r="F19" s="102">
        <v>2</v>
      </c>
      <c r="G19" s="104">
        <v>2</v>
      </c>
      <c r="H19" s="102">
        <v>2</v>
      </c>
    </row>
    <row r="20" spans="2:8" ht="15.75" x14ac:dyDescent="0.25">
      <c r="B20" s="278"/>
      <c r="C20" s="109" t="s">
        <v>19</v>
      </c>
      <c r="D20" s="102" t="s">
        <v>123</v>
      </c>
      <c r="E20" s="104">
        <v>1</v>
      </c>
      <c r="F20" s="102">
        <v>1</v>
      </c>
      <c r="G20" s="104">
        <v>1</v>
      </c>
      <c r="H20" s="102">
        <v>1</v>
      </c>
    </row>
    <row r="21" spans="2:8" ht="15.75" x14ac:dyDescent="0.25">
      <c r="B21" s="278" t="s">
        <v>126</v>
      </c>
      <c r="C21" s="109" t="s">
        <v>28</v>
      </c>
      <c r="D21" s="102" t="s">
        <v>123</v>
      </c>
      <c r="E21" s="104">
        <v>2</v>
      </c>
      <c r="F21" s="102">
        <v>2</v>
      </c>
      <c r="G21" s="104">
        <v>2</v>
      </c>
      <c r="H21" s="102">
        <v>2</v>
      </c>
    </row>
    <row r="22" spans="2:8" ht="31.5" x14ac:dyDescent="0.25">
      <c r="B22" s="278"/>
      <c r="C22" s="109" t="s">
        <v>34</v>
      </c>
      <c r="D22" s="102" t="s">
        <v>123</v>
      </c>
      <c r="E22" s="104">
        <v>1</v>
      </c>
      <c r="F22" s="102">
        <v>1</v>
      </c>
      <c r="G22" s="104">
        <v>1</v>
      </c>
      <c r="H22" s="102">
        <v>1</v>
      </c>
    </row>
    <row r="23" spans="2:8" ht="15.75" x14ac:dyDescent="0.25">
      <c r="B23" s="117"/>
      <c r="C23" s="109" t="s">
        <v>127</v>
      </c>
      <c r="D23" s="102"/>
      <c r="E23" s="104">
        <v>1</v>
      </c>
      <c r="F23" s="102"/>
      <c r="G23" s="104">
        <v>1</v>
      </c>
      <c r="H23" s="102"/>
    </row>
    <row r="24" spans="2:8" ht="15.75" x14ac:dyDescent="0.25">
      <c r="B24" s="270" t="s">
        <v>128</v>
      </c>
      <c r="C24" s="271"/>
      <c r="D24" s="118"/>
      <c r="E24" s="103">
        <f>SUM(E7:E23)</f>
        <v>33</v>
      </c>
      <c r="F24" s="105">
        <f t="shared" ref="F24:H24" si="0">SUM(F7:F23)</f>
        <v>32</v>
      </c>
      <c r="G24" s="103">
        <f t="shared" si="0"/>
        <v>33</v>
      </c>
      <c r="H24" s="105">
        <f t="shared" si="0"/>
        <v>32</v>
      </c>
    </row>
    <row r="25" spans="2:8" ht="22.5" customHeight="1" x14ac:dyDescent="0.25">
      <c r="B25" s="268" t="s">
        <v>132</v>
      </c>
      <c r="C25" s="269"/>
      <c r="D25" s="119"/>
      <c r="E25" s="104">
        <v>1</v>
      </c>
      <c r="F25" s="102">
        <v>2</v>
      </c>
      <c r="G25" s="104">
        <v>4</v>
      </c>
      <c r="H25" s="102">
        <v>5</v>
      </c>
    </row>
    <row r="26" spans="2:8" ht="22.5" customHeight="1" x14ac:dyDescent="0.25">
      <c r="B26" s="268" t="s">
        <v>133</v>
      </c>
      <c r="C26" s="269"/>
      <c r="D26" s="119"/>
      <c r="E26" s="104">
        <v>34</v>
      </c>
      <c r="F26" s="102">
        <v>34</v>
      </c>
      <c r="G26" s="104">
        <v>34</v>
      </c>
      <c r="H26" s="102">
        <v>34</v>
      </c>
    </row>
    <row r="27" spans="2:8" ht="22.5" customHeight="1" x14ac:dyDescent="0.25">
      <c r="B27" s="270" t="s">
        <v>134</v>
      </c>
      <c r="C27" s="271"/>
      <c r="D27" s="118"/>
      <c r="E27" s="103">
        <f>E24+E25</f>
        <v>34</v>
      </c>
      <c r="F27" s="105">
        <f t="shared" ref="F27:H27" si="1">F24+F25</f>
        <v>34</v>
      </c>
      <c r="G27" s="103">
        <f t="shared" si="1"/>
        <v>37</v>
      </c>
      <c r="H27" s="105">
        <f t="shared" si="1"/>
        <v>37</v>
      </c>
    </row>
    <row r="28" spans="2:8" ht="63.75" customHeight="1" x14ac:dyDescent="0.25">
      <c r="B28" s="270" t="s">
        <v>135</v>
      </c>
      <c r="C28" s="271"/>
      <c r="D28" s="118"/>
      <c r="E28" s="103">
        <v>34</v>
      </c>
      <c r="F28" s="105">
        <v>34</v>
      </c>
      <c r="G28" s="103">
        <v>37</v>
      </c>
      <c r="H28" s="105">
        <v>37</v>
      </c>
    </row>
    <row r="29" spans="2:8" ht="56.25" customHeight="1" thickBot="1" x14ac:dyDescent="0.3">
      <c r="B29" s="285" t="s">
        <v>137</v>
      </c>
      <c r="C29" s="286"/>
      <c r="D29" s="120"/>
      <c r="E29" s="272">
        <f>(E28+F28)*E26</f>
        <v>2312</v>
      </c>
      <c r="F29" s="273"/>
      <c r="G29" s="272">
        <f>(G28+H28)*G26</f>
        <v>2516</v>
      </c>
      <c r="H29" s="273"/>
    </row>
  </sheetData>
  <mergeCells count="20">
    <mergeCell ref="G3:H3"/>
    <mergeCell ref="E4:F4"/>
    <mergeCell ref="G4:H4"/>
    <mergeCell ref="B24:C24"/>
    <mergeCell ref="B3:B5"/>
    <mergeCell ref="C3:C5"/>
    <mergeCell ref="D3:D5"/>
    <mergeCell ref="E3:F3"/>
    <mergeCell ref="B7:B8"/>
    <mergeCell ref="B10:B13"/>
    <mergeCell ref="B15:B17"/>
    <mergeCell ref="B18:B20"/>
    <mergeCell ref="B21:B22"/>
    <mergeCell ref="G29:H29"/>
    <mergeCell ref="B25:C25"/>
    <mergeCell ref="B26:C26"/>
    <mergeCell ref="B27:C27"/>
    <mergeCell ref="B28:C28"/>
    <mergeCell ref="B29:C29"/>
    <mergeCell ref="E29:F29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P41"/>
  <sheetViews>
    <sheetView view="pageBreakPreview" zoomScale="90" zoomScaleNormal="100" zoomScaleSheetLayoutView="90" workbookViewId="0">
      <selection activeCell="K13" sqref="K13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11" width="9.85546875" customWidth="1"/>
    <col min="12" max="12" width="13.42578125" customWidth="1"/>
    <col min="13" max="13" width="11.85546875" customWidth="1"/>
    <col min="14" max="14" width="11" bestFit="1" customWidth="1"/>
    <col min="15" max="15" width="18" customWidth="1"/>
    <col min="16" max="16" width="11" bestFit="1" customWidth="1"/>
  </cols>
  <sheetData>
    <row r="1" spans="1:15" ht="16.5" thickBo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ht="33" customHeight="1" x14ac:dyDescent="0.25">
      <c r="A2" s="253" t="s">
        <v>116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5"/>
    </row>
    <row r="3" spans="1:15" ht="31.5" customHeight="1" x14ac:dyDescent="0.25">
      <c r="A3" s="164" t="s">
        <v>0</v>
      </c>
      <c r="B3" s="165" t="s">
        <v>29</v>
      </c>
      <c r="C3" s="67" t="s">
        <v>35</v>
      </c>
      <c r="D3" s="238" t="s">
        <v>1</v>
      </c>
      <c r="E3" s="238"/>
      <c r="F3" s="238"/>
      <c r="G3" s="238"/>
      <c r="H3" s="238"/>
      <c r="I3" s="238"/>
      <c r="J3" s="238"/>
      <c r="K3" s="238"/>
      <c r="L3" s="165" t="s">
        <v>107</v>
      </c>
      <c r="M3" s="165"/>
      <c r="N3" s="165"/>
      <c r="O3" s="252"/>
    </row>
    <row r="4" spans="1:15" ht="15.75" x14ac:dyDescent="0.25">
      <c r="A4" s="164"/>
      <c r="B4" s="165"/>
      <c r="C4" s="68" t="s">
        <v>2</v>
      </c>
      <c r="D4" s="158" t="s">
        <v>103</v>
      </c>
      <c r="E4" s="239"/>
      <c r="F4" s="239"/>
      <c r="G4" s="159"/>
      <c r="H4" s="158" t="s">
        <v>104</v>
      </c>
      <c r="I4" s="239"/>
      <c r="J4" s="239"/>
      <c r="K4" s="159"/>
      <c r="L4" s="165"/>
      <c r="M4" s="165"/>
      <c r="N4" s="165"/>
      <c r="O4" s="252"/>
    </row>
    <row r="5" spans="1:15" ht="15.75" x14ac:dyDescent="0.25">
      <c r="A5" s="18" t="s">
        <v>43</v>
      </c>
      <c r="B5" s="6"/>
      <c r="C5" s="6"/>
      <c r="D5" s="219" t="s">
        <v>105</v>
      </c>
      <c r="E5" s="220"/>
      <c r="F5" s="219" t="s">
        <v>106</v>
      </c>
      <c r="G5" s="220"/>
      <c r="H5" s="219" t="s">
        <v>105</v>
      </c>
      <c r="I5" s="220"/>
      <c r="J5" s="219" t="s">
        <v>106</v>
      </c>
      <c r="K5" s="220"/>
      <c r="L5" s="219" t="s">
        <v>105</v>
      </c>
      <c r="M5" s="220"/>
      <c r="N5" s="219" t="s">
        <v>106</v>
      </c>
      <c r="O5" s="249"/>
    </row>
    <row r="6" spans="1:15" ht="15.75" x14ac:dyDescent="0.25">
      <c r="A6" s="143" t="s">
        <v>7</v>
      </c>
      <c r="B6" s="88" t="s">
        <v>8</v>
      </c>
      <c r="C6" s="72"/>
      <c r="D6" s="91">
        <v>2</v>
      </c>
      <c r="E6" s="9">
        <f>D6*34</f>
        <v>68</v>
      </c>
      <c r="F6" s="8">
        <v>0</v>
      </c>
      <c r="G6" s="9">
        <f>F6*34</f>
        <v>0</v>
      </c>
      <c r="H6" s="91">
        <v>2</v>
      </c>
      <c r="I6" s="9">
        <f>H6*34</f>
        <v>68</v>
      </c>
      <c r="J6" s="8">
        <v>0</v>
      </c>
      <c r="K6" s="9">
        <f>J6*34</f>
        <v>0</v>
      </c>
      <c r="L6" s="91">
        <f t="shared" ref="L6:L16" si="0">D6+H6</f>
        <v>4</v>
      </c>
      <c r="M6" s="9">
        <f>L6*34</f>
        <v>136</v>
      </c>
      <c r="N6" s="8">
        <f t="shared" ref="N6:N16" si="1">F6+J6</f>
        <v>0</v>
      </c>
      <c r="O6" s="20">
        <f>N6*34</f>
        <v>0</v>
      </c>
    </row>
    <row r="7" spans="1:15" ht="15.75" x14ac:dyDescent="0.25">
      <c r="A7" s="143"/>
      <c r="B7" s="88" t="s">
        <v>9</v>
      </c>
      <c r="C7" s="72"/>
      <c r="D7" s="91">
        <v>3</v>
      </c>
      <c r="E7" s="9">
        <f t="shared" ref="E7:G7" si="2">D7*34</f>
        <v>102</v>
      </c>
      <c r="F7" s="8"/>
      <c r="G7" s="9">
        <f t="shared" si="2"/>
        <v>0</v>
      </c>
      <c r="H7" s="91">
        <v>3</v>
      </c>
      <c r="I7" s="9">
        <f t="shared" ref="I7" si="3">H7*34</f>
        <v>102</v>
      </c>
      <c r="J7" s="8"/>
      <c r="K7" s="9">
        <f t="shared" ref="K7" si="4">J7*34</f>
        <v>0</v>
      </c>
      <c r="L7" s="91">
        <f t="shared" si="0"/>
        <v>6</v>
      </c>
      <c r="M7" s="9">
        <f t="shared" ref="M7:M24" si="5">L7*34</f>
        <v>204</v>
      </c>
      <c r="N7" s="8">
        <f t="shared" si="1"/>
        <v>0</v>
      </c>
      <c r="O7" s="20">
        <f t="shared" ref="O7:O24" si="6">N7*34</f>
        <v>0</v>
      </c>
    </row>
    <row r="8" spans="1:15" ht="15.75" x14ac:dyDescent="0.25">
      <c r="A8" s="143" t="s">
        <v>75</v>
      </c>
      <c r="B8" s="58" t="s">
        <v>71</v>
      </c>
      <c r="C8" s="72"/>
      <c r="D8" s="256">
        <v>2</v>
      </c>
      <c r="E8" s="192">
        <f t="shared" ref="E8:G24" si="7">D8*34</f>
        <v>68</v>
      </c>
      <c r="F8" s="8">
        <v>0</v>
      </c>
      <c r="G8" s="9">
        <f t="shared" si="7"/>
        <v>0</v>
      </c>
      <c r="H8" s="256">
        <v>2</v>
      </c>
      <c r="I8" s="192">
        <f t="shared" ref="I8:I24" si="8">H8*34</f>
        <v>68</v>
      </c>
      <c r="J8" s="8">
        <v>0</v>
      </c>
      <c r="K8" s="192">
        <f t="shared" ref="K8:K24" si="9">J8*34</f>
        <v>0</v>
      </c>
      <c r="L8" s="256">
        <f t="shared" si="0"/>
        <v>4</v>
      </c>
      <c r="M8" s="192">
        <f t="shared" si="5"/>
        <v>136</v>
      </c>
      <c r="N8" s="8">
        <f t="shared" si="1"/>
        <v>0</v>
      </c>
      <c r="O8" s="20">
        <f t="shared" si="6"/>
        <v>0</v>
      </c>
    </row>
    <row r="9" spans="1:15" ht="15.75" x14ac:dyDescent="0.25">
      <c r="A9" s="143"/>
      <c r="B9" s="58" t="s">
        <v>76</v>
      </c>
      <c r="C9" s="72"/>
      <c r="D9" s="257"/>
      <c r="E9" s="193"/>
      <c r="F9" s="8">
        <v>0</v>
      </c>
      <c r="G9" s="9">
        <f t="shared" si="7"/>
        <v>0</v>
      </c>
      <c r="H9" s="257"/>
      <c r="I9" s="193"/>
      <c r="J9" s="8">
        <v>0</v>
      </c>
      <c r="K9" s="193"/>
      <c r="L9" s="257"/>
      <c r="M9" s="193"/>
      <c r="N9" s="8">
        <f t="shared" si="1"/>
        <v>0</v>
      </c>
      <c r="O9" s="20">
        <f t="shared" si="6"/>
        <v>0</v>
      </c>
    </row>
    <row r="10" spans="1:15" ht="15.75" x14ac:dyDescent="0.25">
      <c r="A10" s="244" t="s">
        <v>30</v>
      </c>
      <c r="B10" s="88" t="s">
        <v>10</v>
      </c>
      <c r="C10" s="72"/>
      <c r="D10" s="91">
        <v>3</v>
      </c>
      <c r="E10" s="9">
        <f t="shared" si="7"/>
        <v>102</v>
      </c>
      <c r="F10" s="8">
        <v>0</v>
      </c>
      <c r="G10" s="9">
        <f t="shared" si="7"/>
        <v>0</v>
      </c>
      <c r="H10" s="91">
        <v>3</v>
      </c>
      <c r="I10" s="9">
        <f t="shared" si="8"/>
        <v>102</v>
      </c>
      <c r="J10" s="8">
        <v>0</v>
      </c>
      <c r="K10" s="9">
        <f t="shared" si="9"/>
        <v>0</v>
      </c>
      <c r="L10" s="91">
        <f t="shared" si="0"/>
        <v>6</v>
      </c>
      <c r="M10" s="9">
        <f t="shared" si="5"/>
        <v>204</v>
      </c>
      <c r="N10" s="8">
        <f t="shared" si="1"/>
        <v>0</v>
      </c>
      <c r="O10" s="20">
        <f t="shared" si="6"/>
        <v>0</v>
      </c>
    </row>
    <row r="11" spans="1:15" ht="15.75" x14ac:dyDescent="0.25">
      <c r="A11" s="245"/>
      <c r="B11" s="58" t="s">
        <v>77</v>
      </c>
      <c r="C11" s="72"/>
      <c r="D11" s="8"/>
      <c r="E11" s="9">
        <f t="shared" si="7"/>
        <v>0</v>
      </c>
      <c r="F11" s="8"/>
      <c r="G11" s="9">
        <f t="shared" si="7"/>
        <v>0</v>
      </c>
      <c r="H11" s="8"/>
      <c r="I11" s="9">
        <f t="shared" si="8"/>
        <v>0</v>
      </c>
      <c r="J11" s="8"/>
      <c r="K11" s="9">
        <f t="shared" si="9"/>
        <v>0</v>
      </c>
      <c r="L11" s="8">
        <f t="shared" si="0"/>
        <v>0</v>
      </c>
      <c r="M11" s="9">
        <f t="shared" si="5"/>
        <v>0</v>
      </c>
      <c r="N11" s="8">
        <f t="shared" si="1"/>
        <v>0</v>
      </c>
      <c r="O11" s="20">
        <f t="shared" si="6"/>
        <v>0</v>
      </c>
    </row>
    <row r="12" spans="1:15" ht="15.75" x14ac:dyDescent="0.25">
      <c r="A12" s="143" t="s">
        <v>37</v>
      </c>
      <c r="B12" s="243" t="s">
        <v>11</v>
      </c>
      <c r="C12" s="58" t="s">
        <v>12</v>
      </c>
      <c r="D12" s="8">
        <v>0</v>
      </c>
      <c r="E12" s="9">
        <f t="shared" si="7"/>
        <v>0</v>
      </c>
      <c r="F12" s="91">
        <v>4</v>
      </c>
      <c r="G12" s="9">
        <f t="shared" si="7"/>
        <v>136</v>
      </c>
      <c r="H12" s="8">
        <v>0</v>
      </c>
      <c r="I12" s="9">
        <f t="shared" si="8"/>
        <v>0</v>
      </c>
      <c r="J12" s="91">
        <v>4</v>
      </c>
      <c r="K12" s="9">
        <f t="shared" si="9"/>
        <v>136</v>
      </c>
      <c r="L12" s="8">
        <f t="shared" si="0"/>
        <v>0</v>
      </c>
      <c r="M12" s="9">
        <f t="shared" si="5"/>
        <v>0</v>
      </c>
      <c r="N12" s="91">
        <f t="shared" si="1"/>
        <v>8</v>
      </c>
      <c r="O12" s="20">
        <f t="shared" si="6"/>
        <v>272</v>
      </c>
    </row>
    <row r="13" spans="1:15" ht="15.75" x14ac:dyDescent="0.25">
      <c r="A13" s="143"/>
      <c r="B13" s="243"/>
      <c r="C13" s="58" t="s">
        <v>13</v>
      </c>
      <c r="D13" s="8">
        <v>0</v>
      </c>
      <c r="E13" s="9">
        <f t="shared" si="7"/>
        <v>0</v>
      </c>
      <c r="F13" s="91">
        <v>3</v>
      </c>
      <c r="G13" s="9">
        <f t="shared" si="7"/>
        <v>102</v>
      </c>
      <c r="H13" s="8">
        <v>0</v>
      </c>
      <c r="I13" s="9">
        <f t="shared" si="8"/>
        <v>0</v>
      </c>
      <c r="J13" s="91">
        <v>3</v>
      </c>
      <c r="K13" s="9">
        <f t="shared" si="9"/>
        <v>102</v>
      </c>
      <c r="L13" s="8">
        <f t="shared" si="0"/>
        <v>0</v>
      </c>
      <c r="M13" s="9">
        <f t="shared" si="5"/>
        <v>0</v>
      </c>
      <c r="N13" s="91">
        <f t="shared" si="1"/>
        <v>6</v>
      </c>
      <c r="O13" s="20">
        <f t="shared" si="6"/>
        <v>204</v>
      </c>
    </row>
    <row r="14" spans="1:15" ht="15.75" x14ac:dyDescent="0.25">
      <c r="A14" s="143"/>
      <c r="B14" s="243"/>
      <c r="C14" s="58" t="s">
        <v>14</v>
      </c>
      <c r="D14" s="8">
        <v>0</v>
      </c>
      <c r="E14" s="9">
        <f t="shared" si="7"/>
        <v>0</v>
      </c>
      <c r="F14" s="91">
        <v>1</v>
      </c>
      <c r="G14" s="9">
        <f t="shared" si="7"/>
        <v>34</v>
      </c>
      <c r="H14" s="8">
        <v>0</v>
      </c>
      <c r="I14" s="9">
        <f t="shared" si="8"/>
        <v>0</v>
      </c>
      <c r="J14" s="91">
        <v>1</v>
      </c>
      <c r="K14" s="9">
        <f t="shared" si="9"/>
        <v>34</v>
      </c>
      <c r="L14" s="8">
        <f t="shared" si="0"/>
        <v>0</v>
      </c>
      <c r="M14" s="9">
        <f t="shared" si="5"/>
        <v>0</v>
      </c>
      <c r="N14" s="8">
        <f t="shared" si="1"/>
        <v>2</v>
      </c>
      <c r="O14" s="20">
        <f t="shared" si="6"/>
        <v>68</v>
      </c>
    </row>
    <row r="15" spans="1:15" ht="15.75" x14ac:dyDescent="0.25">
      <c r="A15" s="143"/>
      <c r="B15" s="88" t="s">
        <v>15</v>
      </c>
      <c r="C15" s="72"/>
      <c r="D15" s="8">
        <v>0</v>
      </c>
      <c r="E15" s="9">
        <f t="shared" si="7"/>
        <v>0</v>
      </c>
      <c r="F15" s="91">
        <v>4</v>
      </c>
      <c r="G15" s="9">
        <f t="shared" si="7"/>
        <v>136</v>
      </c>
      <c r="H15" s="8">
        <v>0</v>
      </c>
      <c r="I15" s="9">
        <f t="shared" si="8"/>
        <v>0</v>
      </c>
      <c r="J15" s="91">
        <v>4</v>
      </c>
      <c r="K15" s="9">
        <f t="shared" si="9"/>
        <v>136</v>
      </c>
      <c r="L15" s="8">
        <f t="shared" si="0"/>
        <v>0</v>
      </c>
      <c r="M15" s="9">
        <f t="shared" si="5"/>
        <v>0</v>
      </c>
      <c r="N15" s="91">
        <f t="shared" si="1"/>
        <v>8</v>
      </c>
      <c r="O15" s="20">
        <f t="shared" si="6"/>
        <v>272</v>
      </c>
    </row>
    <row r="16" spans="1:15" ht="15.75" customHeight="1" x14ac:dyDescent="0.25">
      <c r="A16" s="156" t="s">
        <v>16</v>
      </c>
      <c r="B16" s="243" t="s">
        <v>17</v>
      </c>
      <c r="C16" s="72" t="s">
        <v>31</v>
      </c>
      <c r="D16" s="250">
        <v>2</v>
      </c>
      <c r="E16" s="192">
        <f t="shared" si="7"/>
        <v>68</v>
      </c>
      <c r="F16" s="217">
        <v>0</v>
      </c>
      <c r="G16" s="192">
        <f t="shared" si="7"/>
        <v>0</v>
      </c>
      <c r="H16" s="250">
        <v>2</v>
      </c>
      <c r="I16" s="192">
        <f t="shared" si="8"/>
        <v>68</v>
      </c>
      <c r="J16" s="217">
        <v>0</v>
      </c>
      <c r="K16" s="192">
        <f t="shared" si="9"/>
        <v>0</v>
      </c>
      <c r="L16" s="250">
        <f t="shared" si="0"/>
        <v>4</v>
      </c>
      <c r="M16" s="192">
        <f t="shared" si="5"/>
        <v>136</v>
      </c>
      <c r="N16" s="217">
        <f t="shared" si="1"/>
        <v>0</v>
      </c>
      <c r="O16" s="194">
        <f t="shared" si="6"/>
        <v>0</v>
      </c>
    </row>
    <row r="17" spans="1:16" ht="15.75" x14ac:dyDescent="0.25">
      <c r="A17" s="261"/>
      <c r="B17" s="243"/>
      <c r="C17" s="72" t="s">
        <v>32</v>
      </c>
      <c r="D17" s="251"/>
      <c r="E17" s="193">
        <f t="shared" si="7"/>
        <v>0</v>
      </c>
      <c r="F17" s="218"/>
      <c r="G17" s="193">
        <f t="shared" si="7"/>
        <v>0</v>
      </c>
      <c r="H17" s="251"/>
      <c r="I17" s="193">
        <f t="shared" si="8"/>
        <v>0</v>
      </c>
      <c r="J17" s="218"/>
      <c r="K17" s="193">
        <f t="shared" si="9"/>
        <v>0</v>
      </c>
      <c r="L17" s="251"/>
      <c r="M17" s="193">
        <f t="shared" si="5"/>
        <v>0</v>
      </c>
      <c r="N17" s="218"/>
      <c r="O17" s="195">
        <f t="shared" si="6"/>
        <v>0</v>
      </c>
    </row>
    <row r="18" spans="1:16" ht="15.75" x14ac:dyDescent="0.25">
      <c r="A18" s="261"/>
      <c r="B18" s="89" t="s">
        <v>18</v>
      </c>
      <c r="C18" s="72"/>
      <c r="D18" s="91">
        <v>2</v>
      </c>
      <c r="E18" s="9">
        <f t="shared" si="7"/>
        <v>68</v>
      </c>
      <c r="F18" s="8">
        <v>0</v>
      </c>
      <c r="G18" s="9">
        <f t="shared" si="7"/>
        <v>0</v>
      </c>
      <c r="H18" s="91">
        <v>2</v>
      </c>
      <c r="I18" s="9">
        <f t="shared" si="8"/>
        <v>68</v>
      </c>
      <c r="J18" s="8">
        <v>0</v>
      </c>
      <c r="K18" s="9">
        <f t="shared" si="9"/>
        <v>0</v>
      </c>
      <c r="L18" s="91">
        <f t="shared" ref="L18:L24" si="10">D18+H18</f>
        <v>4</v>
      </c>
      <c r="M18" s="9">
        <f t="shared" si="5"/>
        <v>136</v>
      </c>
      <c r="N18" s="8">
        <f t="shared" ref="N18:N24" si="11">F18+J18</f>
        <v>0</v>
      </c>
      <c r="O18" s="20">
        <f t="shared" si="6"/>
        <v>0</v>
      </c>
    </row>
    <row r="19" spans="1:16" ht="15.75" x14ac:dyDescent="0.25">
      <c r="A19" s="261"/>
      <c r="B19" s="89" t="s">
        <v>19</v>
      </c>
      <c r="C19" s="72"/>
      <c r="D19" s="91">
        <v>1</v>
      </c>
      <c r="E19" s="9">
        <f t="shared" si="7"/>
        <v>34</v>
      </c>
      <c r="F19" s="8">
        <v>0</v>
      </c>
      <c r="G19" s="9">
        <f t="shared" si="7"/>
        <v>0</v>
      </c>
      <c r="H19" s="91">
        <v>1</v>
      </c>
      <c r="I19" s="9">
        <f t="shared" si="8"/>
        <v>34</v>
      </c>
      <c r="J19" s="8">
        <v>0</v>
      </c>
      <c r="K19" s="9">
        <f t="shared" si="9"/>
        <v>0</v>
      </c>
      <c r="L19" s="91">
        <f t="shared" si="10"/>
        <v>2</v>
      </c>
      <c r="M19" s="9">
        <f t="shared" si="5"/>
        <v>68</v>
      </c>
      <c r="N19" s="8">
        <f t="shared" si="11"/>
        <v>0</v>
      </c>
      <c r="O19" s="20">
        <f t="shared" si="6"/>
        <v>0</v>
      </c>
    </row>
    <row r="20" spans="1:16" ht="15.75" x14ac:dyDescent="0.25">
      <c r="A20" s="143" t="s">
        <v>20</v>
      </c>
      <c r="B20" s="89" t="s">
        <v>21</v>
      </c>
      <c r="C20" s="72"/>
      <c r="D20" s="91">
        <v>2</v>
      </c>
      <c r="E20" s="9">
        <f t="shared" si="7"/>
        <v>68</v>
      </c>
      <c r="F20" s="8">
        <v>0</v>
      </c>
      <c r="G20" s="9">
        <f t="shared" si="7"/>
        <v>0</v>
      </c>
      <c r="H20" s="91">
        <v>2</v>
      </c>
      <c r="I20" s="9">
        <f t="shared" si="8"/>
        <v>68</v>
      </c>
      <c r="J20" s="8">
        <v>0</v>
      </c>
      <c r="K20" s="9">
        <f t="shared" si="9"/>
        <v>0</v>
      </c>
      <c r="L20" s="91">
        <f t="shared" si="10"/>
        <v>4</v>
      </c>
      <c r="M20" s="9">
        <f t="shared" si="5"/>
        <v>136</v>
      </c>
      <c r="N20" s="8">
        <f t="shared" si="11"/>
        <v>0</v>
      </c>
      <c r="O20" s="20">
        <f t="shared" si="6"/>
        <v>0</v>
      </c>
    </row>
    <row r="21" spans="1:16" ht="15.75" x14ac:dyDescent="0.25">
      <c r="A21" s="143"/>
      <c r="B21" s="89" t="s">
        <v>22</v>
      </c>
      <c r="C21" s="72"/>
      <c r="D21" s="91">
        <v>1</v>
      </c>
      <c r="E21" s="9">
        <f t="shared" si="7"/>
        <v>34</v>
      </c>
      <c r="F21" s="8">
        <v>0</v>
      </c>
      <c r="G21" s="9">
        <f t="shared" si="7"/>
        <v>0</v>
      </c>
      <c r="H21" s="91">
        <v>1</v>
      </c>
      <c r="I21" s="9">
        <f t="shared" si="8"/>
        <v>34</v>
      </c>
      <c r="J21" s="8">
        <v>0</v>
      </c>
      <c r="K21" s="9">
        <f t="shared" si="9"/>
        <v>0</v>
      </c>
      <c r="L21" s="91">
        <f t="shared" si="10"/>
        <v>2</v>
      </c>
      <c r="M21" s="9">
        <f t="shared" si="5"/>
        <v>68</v>
      </c>
      <c r="N21" s="8">
        <f t="shared" si="11"/>
        <v>0</v>
      </c>
      <c r="O21" s="20">
        <f t="shared" si="6"/>
        <v>0</v>
      </c>
    </row>
    <row r="22" spans="1:16" ht="15.75" x14ac:dyDescent="0.25">
      <c r="A22" s="143"/>
      <c r="B22" s="89" t="s">
        <v>23</v>
      </c>
      <c r="C22" s="72"/>
      <c r="D22" s="91">
        <v>1</v>
      </c>
      <c r="E22" s="9">
        <f t="shared" si="7"/>
        <v>34</v>
      </c>
      <c r="F22" s="8">
        <v>0</v>
      </c>
      <c r="G22" s="9">
        <f t="shared" si="7"/>
        <v>0</v>
      </c>
      <c r="H22" s="91">
        <v>1</v>
      </c>
      <c r="I22" s="9">
        <f t="shared" si="8"/>
        <v>34</v>
      </c>
      <c r="J22" s="8">
        <v>0</v>
      </c>
      <c r="K22" s="9">
        <f t="shared" si="9"/>
        <v>0</v>
      </c>
      <c r="L22" s="91">
        <f t="shared" si="10"/>
        <v>2</v>
      </c>
      <c r="M22" s="9">
        <f t="shared" si="5"/>
        <v>68</v>
      </c>
      <c r="N22" s="8">
        <f t="shared" si="11"/>
        <v>0</v>
      </c>
      <c r="O22" s="20">
        <f t="shared" si="6"/>
        <v>0</v>
      </c>
    </row>
    <row r="23" spans="1:16" ht="15.75" x14ac:dyDescent="0.25">
      <c r="A23" s="143" t="s">
        <v>33</v>
      </c>
      <c r="B23" s="89" t="s">
        <v>28</v>
      </c>
      <c r="C23" s="72"/>
      <c r="D23" s="91">
        <v>2</v>
      </c>
      <c r="E23" s="9">
        <f t="shared" si="7"/>
        <v>68</v>
      </c>
      <c r="F23" s="8"/>
      <c r="G23" s="9">
        <f t="shared" si="7"/>
        <v>0</v>
      </c>
      <c r="H23" s="91">
        <v>2</v>
      </c>
      <c r="I23" s="9">
        <f t="shared" si="8"/>
        <v>68</v>
      </c>
      <c r="J23" s="8"/>
      <c r="K23" s="9">
        <f t="shared" si="9"/>
        <v>0</v>
      </c>
      <c r="L23" s="91">
        <f t="shared" si="10"/>
        <v>4</v>
      </c>
      <c r="M23" s="9">
        <f t="shared" si="5"/>
        <v>136</v>
      </c>
      <c r="N23" s="8">
        <f t="shared" si="11"/>
        <v>0</v>
      </c>
      <c r="O23" s="20">
        <f t="shared" si="6"/>
        <v>0</v>
      </c>
    </row>
    <row r="24" spans="1:16" ht="32.25" customHeight="1" thickBot="1" x14ac:dyDescent="0.3">
      <c r="A24" s="143"/>
      <c r="B24" s="90" t="s">
        <v>34</v>
      </c>
      <c r="C24" s="72"/>
      <c r="D24" s="91">
        <v>1</v>
      </c>
      <c r="E24" s="9">
        <f t="shared" si="7"/>
        <v>34</v>
      </c>
      <c r="F24" s="8">
        <v>0</v>
      </c>
      <c r="G24" s="9">
        <f t="shared" si="7"/>
        <v>0</v>
      </c>
      <c r="H24" s="91">
        <v>1</v>
      </c>
      <c r="I24" s="9">
        <f t="shared" si="8"/>
        <v>34</v>
      </c>
      <c r="J24" s="8">
        <v>0</v>
      </c>
      <c r="K24" s="9">
        <f t="shared" si="9"/>
        <v>0</v>
      </c>
      <c r="L24" s="91">
        <f t="shared" si="10"/>
        <v>2</v>
      </c>
      <c r="M24" s="9">
        <f t="shared" si="5"/>
        <v>68</v>
      </c>
      <c r="N24" s="8">
        <f t="shared" si="11"/>
        <v>0</v>
      </c>
      <c r="O24" s="20">
        <f t="shared" si="6"/>
        <v>0</v>
      </c>
    </row>
    <row r="25" spans="1:16" ht="32.25" customHeight="1" thickBot="1" x14ac:dyDescent="0.3">
      <c r="A25" s="144" t="s">
        <v>38</v>
      </c>
      <c r="B25" s="145"/>
      <c r="C25" s="145"/>
      <c r="D25" s="22">
        <f t="shared" ref="D25:O25" si="12">SUM(D6:D24)</f>
        <v>22</v>
      </c>
      <c r="E25" s="22">
        <f t="shared" si="12"/>
        <v>748</v>
      </c>
      <c r="F25" s="22">
        <f t="shared" si="12"/>
        <v>12</v>
      </c>
      <c r="G25" s="22">
        <f t="shared" si="12"/>
        <v>408</v>
      </c>
      <c r="H25" s="22">
        <f t="shared" si="12"/>
        <v>22</v>
      </c>
      <c r="I25" s="22">
        <f t="shared" si="12"/>
        <v>748</v>
      </c>
      <c r="J25" s="22">
        <f t="shared" si="12"/>
        <v>12</v>
      </c>
      <c r="K25" s="22">
        <f t="shared" si="12"/>
        <v>408</v>
      </c>
      <c r="L25" s="22">
        <f t="shared" si="12"/>
        <v>44</v>
      </c>
      <c r="M25" s="100">
        <f t="shared" si="12"/>
        <v>1496</v>
      </c>
      <c r="N25" s="22">
        <f t="shared" si="12"/>
        <v>24</v>
      </c>
      <c r="O25" s="92">
        <f t="shared" si="12"/>
        <v>816</v>
      </c>
      <c r="P25" s="94">
        <f>M25+O25</f>
        <v>2312</v>
      </c>
    </row>
    <row r="26" spans="1:16" ht="16.5" thickBot="1" x14ac:dyDescent="0.3">
      <c r="A26" s="146" t="s">
        <v>44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6" ht="109.5" customHeight="1" x14ac:dyDescent="0.25">
      <c r="A27" s="147" t="s">
        <v>42</v>
      </c>
      <c r="B27" s="148"/>
      <c r="C27" s="149"/>
      <c r="D27" s="10">
        <v>0</v>
      </c>
      <c r="E27" s="11">
        <f t="shared" ref="E27" si="13">D27*34</f>
        <v>0</v>
      </c>
      <c r="F27" s="12" t="s">
        <v>110</v>
      </c>
      <c r="G27" s="11" t="s">
        <v>110</v>
      </c>
      <c r="H27" s="10">
        <v>0</v>
      </c>
      <c r="I27" s="11">
        <f t="shared" ref="I27" si="14">H27*34</f>
        <v>0</v>
      </c>
      <c r="J27" s="12" t="s">
        <v>110</v>
      </c>
      <c r="K27" s="11" t="s">
        <v>110</v>
      </c>
      <c r="L27" s="44">
        <f>D27+H27</f>
        <v>0</v>
      </c>
      <c r="M27" s="13">
        <f t="shared" ref="M27:M28" si="15">L27*34</f>
        <v>0</v>
      </c>
      <c r="P27" s="99"/>
    </row>
    <row r="28" spans="1:16" ht="23.25" x14ac:dyDescent="0.25">
      <c r="A28" s="150" t="s">
        <v>39</v>
      </c>
      <c r="B28" s="151"/>
      <c r="C28" s="151"/>
      <c r="D28" s="7">
        <f t="shared" ref="D28:I28" si="16">SUM(D27:D27)</f>
        <v>0</v>
      </c>
      <c r="E28" s="7">
        <f t="shared" si="16"/>
        <v>0</v>
      </c>
      <c r="F28" s="7" t="s">
        <v>110</v>
      </c>
      <c r="G28" s="7" t="s">
        <v>110</v>
      </c>
      <c r="H28" s="7">
        <f t="shared" ref="H28" si="17">SUM(H27:H27)</f>
        <v>0</v>
      </c>
      <c r="I28" s="7">
        <f t="shared" si="16"/>
        <v>0</v>
      </c>
      <c r="J28" s="7" t="s">
        <v>110</v>
      </c>
      <c r="K28" s="7" t="s">
        <v>110</v>
      </c>
      <c r="L28" s="45">
        <f t="shared" ref="L28:L29" si="18">D28+H28</f>
        <v>0</v>
      </c>
      <c r="M28" s="14">
        <f t="shared" si="15"/>
        <v>0</v>
      </c>
      <c r="P28" s="99"/>
    </row>
    <row r="29" spans="1:16" ht="23.25" x14ac:dyDescent="0.25">
      <c r="A29" s="141" t="s">
        <v>46</v>
      </c>
      <c r="B29" s="142"/>
      <c r="C29" s="142"/>
      <c r="D29" s="7">
        <f>D25+D27+F25</f>
        <v>34</v>
      </c>
      <c r="E29" s="7">
        <f>SUM(E25,G25,E27)</f>
        <v>1156</v>
      </c>
      <c r="F29" s="7" t="s">
        <v>110</v>
      </c>
      <c r="G29" s="7" t="s">
        <v>110</v>
      </c>
      <c r="H29" s="7">
        <f>H25+H27+J25</f>
        <v>34</v>
      </c>
      <c r="I29" s="7">
        <f>SUM(I25,K25,I27)</f>
        <v>1156</v>
      </c>
      <c r="J29" s="7" t="s">
        <v>110</v>
      </c>
      <c r="K29" s="7" t="s">
        <v>110</v>
      </c>
      <c r="L29" s="45">
        <f t="shared" si="18"/>
        <v>68</v>
      </c>
      <c r="M29" s="14">
        <f>L29*34</f>
        <v>2312</v>
      </c>
    </row>
    <row r="30" spans="1:16" ht="49.5" customHeight="1" thickBot="1" x14ac:dyDescent="0.3">
      <c r="A30" s="123" t="s">
        <v>62</v>
      </c>
      <c r="B30" s="124"/>
      <c r="C30" s="125"/>
      <c r="D30" s="33">
        <v>34</v>
      </c>
      <c r="E30" s="33">
        <f t="shared" ref="E30" si="19">D30*34</f>
        <v>1156</v>
      </c>
      <c r="F30" s="33" t="s">
        <v>110</v>
      </c>
      <c r="G30" s="33" t="s">
        <v>110</v>
      </c>
      <c r="H30" s="33">
        <v>34</v>
      </c>
      <c r="I30" s="33">
        <f t="shared" ref="I30" si="20">H30*34</f>
        <v>1156</v>
      </c>
      <c r="J30" s="33" t="s">
        <v>110</v>
      </c>
      <c r="K30" s="33" t="s">
        <v>110</v>
      </c>
      <c r="L30" s="46">
        <f>D30+H30</f>
        <v>68</v>
      </c>
      <c r="M30" s="34">
        <f>E30+I30</f>
        <v>2312</v>
      </c>
      <c r="N30" s="95"/>
    </row>
    <row r="31" spans="1:16" ht="16.5" thickBot="1" x14ac:dyDescent="0.3">
      <c r="A31" s="128" t="s">
        <v>36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6" ht="15.75" customHeight="1" x14ac:dyDescent="0.25">
      <c r="A32" s="129" t="s">
        <v>78</v>
      </c>
      <c r="B32" s="262" t="s">
        <v>49</v>
      </c>
      <c r="C32" s="154"/>
      <c r="D32" s="232" t="s">
        <v>1</v>
      </c>
      <c r="E32" s="232"/>
      <c r="F32" s="232"/>
      <c r="G32" s="232"/>
      <c r="H32" s="232"/>
      <c r="I32" s="232"/>
      <c r="J32" s="232"/>
      <c r="K32" s="232"/>
      <c r="L32" s="233" t="s">
        <v>41</v>
      </c>
      <c r="M32" s="234"/>
    </row>
    <row r="33" spans="1:13" ht="80.25" customHeight="1" x14ac:dyDescent="0.25">
      <c r="A33" s="130"/>
      <c r="B33" s="263"/>
      <c r="C33" s="264"/>
      <c r="D33" s="265" t="s">
        <v>3</v>
      </c>
      <c r="E33" s="265"/>
      <c r="F33" s="265" t="s">
        <v>4</v>
      </c>
      <c r="G33" s="265"/>
      <c r="H33" s="265" t="s">
        <v>5</v>
      </c>
      <c r="I33" s="265"/>
      <c r="J33" s="265" t="s">
        <v>6</v>
      </c>
      <c r="K33" s="265"/>
      <c r="L33" s="212"/>
      <c r="M33" s="213"/>
    </row>
    <row r="34" spans="1:13" ht="78.75" x14ac:dyDescent="0.25">
      <c r="A34" s="65" t="s">
        <v>51</v>
      </c>
      <c r="B34" s="210" t="s">
        <v>48</v>
      </c>
      <c r="C34" s="224"/>
      <c r="D34" s="192">
        <v>10</v>
      </c>
      <c r="E34" s="192">
        <f>D34*34</f>
        <v>340</v>
      </c>
      <c r="F34" s="192"/>
      <c r="G34" s="192">
        <f>F34*35</f>
        <v>0</v>
      </c>
      <c r="H34" s="192">
        <v>10</v>
      </c>
      <c r="I34" s="192">
        <f>H34*34</f>
        <v>340</v>
      </c>
      <c r="J34" s="192"/>
      <c r="K34" s="192">
        <f>J34*35</f>
        <v>0</v>
      </c>
      <c r="L34" s="192">
        <f>D34+H34</f>
        <v>20</v>
      </c>
      <c r="M34" s="246">
        <f>L34*34</f>
        <v>680</v>
      </c>
    </row>
    <row r="35" spans="1:13" ht="47.25" x14ac:dyDescent="0.25">
      <c r="A35" s="65" t="s">
        <v>45</v>
      </c>
      <c r="B35" s="225"/>
      <c r="C35" s="226"/>
      <c r="D35" s="229"/>
      <c r="E35" s="229"/>
      <c r="F35" s="229"/>
      <c r="G35" s="229"/>
      <c r="H35" s="229"/>
      <c r="I35" s="229"/>
      <c r="J35" s="229"/>
      <c r="K35" s="229"/>
      <c r="L35" s="229"/>
      <c r="M35" s="247"/>
    </row>
    <row r="36" spans="1:13" ht="63" x14ac:dyDescent="0.25">
      <c r="A36" s="65" t="s">
        <v>47</v>
      </c>
      <c r="B36" s="225"/>
      <c r="C36" s="226"/>
      <c r="D36" s="229"/>
      <c r="E36" s="229"/>
      <c r="F36" s="229"/>
      <c r="G36" s="229"/>
      <c r="H36" s="229"/>
      <c r="I36" s="229"/>
      <c r="J36" s="229"/>
      <c r="K36" s="229"/>
      <c r="L36" s="229"/>
      <c r="M36" s="247"/>
    </row>
    <row r="37" spans="1:13" ht="75.75" thickBot="1" x14ac:dyDescent="0.3">
      <c r="A37" s="66" t="s">
        <v>50</v>
      </c>
      <c r="B37" s="227"/>
      <c r="C37" s="228"/>
      <c r="D37" s="230"/>
      <c r="E37" s="230"/>
      <c r="F37" s="230"/>
      <c r="G37" s="230"/>
      <c r="H37" s="230"/>
      <c r="I37" s="230"/>
      <c r="J37" s="230"/>
      <c r="K37" s="230"/>
      <c r="L37" s="230"/>
      <c r="M37" s="248"/>
    </row>
    <row r="39" spans="1:13" x14ac:dyDescent="0.25">
      <c r="B39" s="266" t="s">
        <v>112</v>
      </c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t="e">
        <f>M34+#REF!</f>
        <v>#REF!</v>
      </c>
    </row>
    <row r="40" spans="1:13" x14ac:dyDescent="0.25"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t="e">
        <f>M34+#REF!</f>
        <v>#REF!</v>
      </c>
    </row>
    <row r="41" spans="1:13" x14ac:dyDescent="0.25"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97" t="e">
        <f>M40/M39</f>
        <v>#REF!</v>
      </c>
    </row>
  </sheetData>
  <mergeCells count="69">
    <mergeCell ref="J5:K5"/>
    <mergeCell ref="L5:M5"/>
    <mergeCell ref="N5:O5"/>
    <mergeCell ref="A1:M1"/>
    <mergeCell ref="A2:O2"/>
    <mergeCell ref="A3:A4"/>
    <mergeCell ref="B3:B4"/>
    <mergeCell ref="D3:K3"/>
    <mergeCell ref="L3:O4"/>
    <mergeCell ref="D4:G4"/>
    <mergeCell ref="H4:K4"/>
    <mergeCell ref="A16:A19"/>
    <mergeCell ref="B16:B17"/>
    <mergeCell ref="D5:E5"/>
    <mergeCell ref="F5:G5"/>
    <mergeCell ref="H5:I5"/>
    <mergeCell ref="A6:A7"/>
    <mergeCell ref="A8:A9"/>
    <mergeCell ref="A10:A11"/>
    <mergeCell ref="A12:A15"/>
    <mergeCell ref="B12:B14"/>
    <mergeCell ref="O16:O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J33:K33"/>
    <mergeCell ref="A29:C29"/>
    <mergeCell ref="A30:C30"/>
    <mergeCell ref="A20:A22"/>
    <mergeCell ref="A23:A24"/>
    <mergeCell ref="A25:C25"/>
    <mergeCell ref="A26:M26"/>
    <mergeCell ref="A27:C27"/>
    <mergeCell ref="A28:C28"/>
    <mergeCell ref="B39:L41"/>
    <mergeCell ref="B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D8:D9"/>
    <mergeCell ref="H8:H9"/>
    <mergeCell ref="L8:L9"/>
    <mergeCell ref="M8:M9"/>
    <mergeCell ref="I8:I9"/>
    <mergeCell ref="K8:K9"/>
    <mergeCell ref="E8:E9"/>
    <mergeCell ref="A31:M31"/>
    <mergeCell ref="A32:A33"/>
    <mergeCell ref="B32:C33"/>
    <mergeCell ref="D32:K32"/>
    <mergeCell ref="L32:M33"/>
    <mergeCell ref="D33:E33"/>
    <mergeCell ref="F33:G33"/>
    <mergeCell ref="H33:I33"/>
  </mergeCells>
  <pageMargins left="0.7" right="0.7" top="0.75" bottom="0.75" header="0.3" footer="0.3"/>
  <pageSetup paperSize="8" scale="56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P41"/>
  <sheetViews>
    <sheetView view="pageBreakPreview" topLeftCell="A4" zoomScale="90" zoomScaleNormal="100" zoomScaleSheetLayoutView="90" workbookViewId="0">
      <selection activeCell="H12" sqref="H12:H14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11" width="9.85546875" customWidth="1"/>
    <col min="12" max="12" width="13.42578125" customWidth="1"/>
    <col min="13" max="13" width="11.85546875" customWidth="1"/>
    <col min="14" max="14" width="11" bestFit="1" customWidth="1"/>
    <col min="15" max="15" width="18" customWidth="1"/>
    <col min="16" max="16" width="11" bestFit="1" customWidth="1"/>
  </cols>
  <sheetData>
    <row r="1" spans="1:15" ht="16.5" thickBo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ht="33" customHeight="1" x14ac:dyDescent="0.25">
      <c r="A2" s="253" t="s">
        <v>115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5"/>
    </row>
    <row r="3" spans="1:15" ht="31.5" customHeight="1" x14ac:dyDescent="0.25">
      <c r="A3" s="164" t="s">
        <v>0</v>
      </c>
      <c r="B3" s="165" t="s">
        <v>29</v>
      </c>
      <c r="C3" s="67" t="s">
        <v>35</v>
      </c>
      <c r="D3" s="238" t="s">
        <v>1</v>
      </c>
      <c r="E3" s="238"/>
      <c r="F3" s="238"/>
      <c r="G3" s="238"/>
      <c r="H3" s="238"/>
      <c r="I3" s="238"/>
      <c r="J3" s="238"/>
      <c r="K3" s="238"/>
      <c r="L3" s="165" t="s">
        <v>107</v>
      </c>
      <c r="M3" s="165"/>
      <c r="N3" s="165"/>
      <c r="O3" s="252"/>
    </row>
    <row r="4" spans="1:15" ht="15.75" x14ac:dyDescent="0.25">
      <c r="A4" s="164"/>
      <c r="B4" s="165"/>
      <c r="C4" s="68" t="s">
        <v>2</v>
      </c>
      <c r="D4" s="158" t="s">
        <v>103</v>
      </c>
      <c r="E4" s="239"/>
      <c r="F4" s="239"/>
      <c r="G4" s="159"/>
      <c r="H4" s="158" t="s">
        <v>104</v>
      </c>
      <c r="I4" s="239"/>
      <c r="J4" s="239"/>
      <c r="K4" s="159"/>
      <c r="L4" s="165"/>
      <c r="M4" s="165"/>
      <c r="N4" s="165"/>
      <c r="O4" s="252"/>
    </row>
    <row r="5" spans="1:15" ht="15.75" x14ac:dyDescent="0.25">
      <c r="A5" s="18" t="s">
        <v>43</v>
      </c>
      <c r="B5" s="6"/>
      <c r="C5" s="6"/>
      <c r="D5" s="219" t="s">
        <v>105</v>
      </c>
      <c r="E5" s="220"/>
      <c r="F5" s="219" t="s">
        <v>106</v>
      </c>
      <c r="G5" s="220"/>
      <c r="H5" s="219" t="s">
        <v>105</v>
      </c>
      <c r="I5" s="220"/>
      <c r="J5" s="219" t="s">
        <v>106</v>
      </c>
      <c r="K5" s="220"/>
      <c r="L5" s="219" t="s">
        <v>105</v>
      </c>
      <c r="M5" s="220"/>
      <c r="N5" s="219" t="s">
        <v>106</v>
      </c>
      <c r="O5" s="249"/>
    </row>
    <row r="6" spans="1:15" ht="15.75" x14ac:dyDescent="0.25">
      <c r="A6" s="143" t="s">
        <v>7</v>
      </c>
      <c r="B6" s="88" t="s">
        <v>8</v>
      </c>
      <c r="C6" s="72"/>
      <c r="D6" s="91">
        <v>2</v>
      </c>
      <c r="E6" s="9">
        <f>D6*34</f>
        <v>68</v>
      </c>
      <c r="F6" s="8">
        <v>0</v>
      </c>
      <c r="G6" s="9">
        <f>F6*34</f>
        <v>0</v>
      </c>
      <c r="H6" s="91">
        <v>2</v>
      </c>
      <c r="I6" s="9">
        <f>H6*34</f>
        <v>68</v>
      </c>
      <c r="J6" s="8">
        <v>0</v>
      </c>
      <c r="K6" s="9">
        <f>J6*34</f>
        <v>0</v>
      </c>
      <c r="L6" s="91">
        <f t="shared" ref="L6:L16" si="0">D6+H6</f>
        <v>4</v>
      </c>
      <c r="M6" s="9">
        <f>L6*34</f>
        <v>136</v>
      </c>
      <c r="N6" s="8">
        <f t="shared" ref="N6:N16" si="1">F6+J6</f>
        <v>0</v>
      </c>
      <c r="O6" s="20">
        <f>N6*34</f>
        <v>0</v>
      </c>
    </row>
    <row r="7" spans="1:15" ht="15.75" x14ac:dyDescent="0.25">
      <c r="A7" s="143"/>
      <c r="B7" s="88" t="s">
        <v>9</v>
      </c>
      <c r="C7" s="72"/>
      <c r="D7" s="8">
        <v>0</v>
      </c>
      <c r="E7" s="9">
        <f t="shared" ref="E7:G24" si="2">D7*34</f>
        <v>0</v>
      </c>
      <c r="F7" s="91">
        <v>5</v>
      </c>
      <c r="G7" s="9">
        <f t="shared" si="2"/>
        <v>170</v>
      </c>
      <c r="H7" s="8">
        <v>0</v>
      </c>
      <c r="I7" s="9">
        <f t="shared" ref="I7:I24" si="3">H7*34</f>
        <v>0</v>
      </c>
      <c r="J7" s="91">
        <v>5</v>
      </c>
      <c r="K7" s="9">
        <f t="shared" ref="K7:K24" si="4">J7*34</f>
        <v>170</v>
      </c>
      <c r="L7" s="91">
        <f t="shared" si="0"/>
        <v>0</v>
      </c>
      <c r="M7" s="9">
        <f t="shared" ref="M7:M24" si="5">L7*34</f>
        <v>0</v>
      </c>
      <c r="N7" s="8">
        <f t="shared" si="1"/>
        <v>10</v>
      </c>
      <c r="O7" s="20">
        <f t="shared" ref="O7:O24" si="6">N7*34</f>
        <v>340</v>
      </c>
    </row>
    <row r="8" spans="1:15" ht="15.75" x14ac:dyDescent="0.25">
      <c r="A8" s="143" t="s">
        <v>75</v>
      </c>
      <c r="B8" s="58" t="s">
        <v>71</v>
      </c>
      <c r="C8" s="72"/>
      <c r="D8" s="8"/>
      <c r="E8" s="9">
        <f t="shared" si="2"/>
        <v>0</v>
      </c>
      <c r="F8" s="8"/>
      <c r="G8" s="9">
        <f t="shared" si="2"/>
        <v>0</v>
      </c>
      <c r="H8" s="8"/>
      <c r="I8" s="9">
        <f t="shared" si="3"/>
        <v>0</v>
      </c>
      <c r="J8" s="8"/>
      <c r="K8" s="9">
        <f t="shared" si="4"/>
        <v>0</v>
      </c>
      <c r="L8" s="8">
        <f t="shared" si="0"/>
        <v>0</v>
      </c>
      <c r="M8" s="9">
        <f t="shared" si="5"/>
        <v>0</v>
      </c>
      <c r="N8" s="8">
        <f t="shared" si="1"/>
        <v>0</v>
      </c>
      <c r="O8" s="20">
        <f t="shared" si="6"/>
        <v>0</v>
      </c>
    </row>
    <row r="9" spans="1:15" ht="15.75" x14ac:dyDescent="0.25">
      <c r="A9" s="143"/>
      <c r="B9" s="58" t="s">
        <v>76</v>
      </c>
      <c r="C9" s="72"/>
      <c r="D9" s="8"/>
      <c r="E9" s="9">
        <f t="shared" si="2"/>
        <v>0</v>
      </c>
      <c r="F9" s="8"/>
      <c r="G9" s="9">
        <f t="shared" si="2"/>
        <v>0</v>
      </c>
      <c r="H9" s="8"/>
      <c r="I9" s="9">
        <f t="shared" si="3"/>
        <v>0</v>
      </c>
      <c r="J9" s="8"/>
      <c r="K9" s="9">
        <f t="shared" si="4"/>
        <v>0</v>
      </c>
      <c r="L9" s="8">
        <f t="shared" si="0"/>
        <v>0</v>
      </c>
      <c r="M9" s="9">
        <f t="shared" si="5"/>
        <v>0</v>
      </c>
      <c r="N9" s="8">
        <f t="shared" si="1"/>
        <v>0</v>
      </c>
      <c r="O9" s="20">
        <f t="shared" si="6"/>
        <v>0</v>
      </c>
    </row>
    <row r="10" spans="1:15" ht="15.75" x14ac:dyDescent="0.25">
      <c r="A10" s="244" t="s">
        <v>30</v>
      </c>
      <c r="B10" s="88" t="s">
        <v>10</v>
      </c>
      <c r="C10" s="72"/>
      <c r="D10" s="91">
        <v>3</v>
      </c>
      <c r="E10" s="9">
        <f t="shared" si="2"/>
        <v>102</v>
      </c>
      <c r="F10" s="8"/>
      <c r="G10" s="9">
        <f t="shared" si="2"/>
        <v>0</v>
      </c>
      <c r="H10" s="91">
        <v>3</v>
      </c>
      <c r="I10" s="9">
        <f t="shared" si="3"/>
        <v>102</v>
      </c>
      <c r="J10" s="8"/>
      <c r="K10" s="9">
        <f t="shared" si="4"/>
        <v>0</v>
      </c>
      <c r="L10" s="91">
        <f t="shared" si="0"/>
        <v>6</v>
      </c>
      <c r="M10" s="9">
        <f t="shared" si="5"/>
        <v>204</v>
      </c>
      <c r="N10" s="8">
        <f t="shared" si="1"/>
        <v>0</v>
      </c>
      <c r="O10" s="20">
        <f t="shared" si="6"/>
        <v>0</v>
      </c>
    </row>
    <row r="11" spans="1:15" ht="15.75" x14ac:dyDescent="0.25">
      <c r="A11" s="245"/>
      <c r="B11" s="58" t="s">
        <v>77</v>
      </c>
      <c r="C11" s="72"/>
      <c r="D11" s="8"/>
      <c r="E11" s="9">
        <f t="shared" si="2"/>
        <v>0</v>
      </c>
      <c r="F11" s="8"/>
      <c r="G11" s="9">
        <f t="shared" si="2"/>
        <v>0</v>
      </c>
      <c r="H11" s="8"/>
      <c r="I11" s="9">
        <f t="shared" si="3"/>
        <v>0</v>
      </c>
      <c r="J11" s="8"/>
      <c r="K11" s="9">
        <f t="shared" si="4"/>
        <v>0</v>
      </c>
      <c r="L11" s="8">
        <f t="shared" si="0"/>
        <v>0</v>
      </c>
      <c r="M11" s="9">
        <f t="shared" si="5"/>
        <v>0</v>
      </c>
      <c r="N11" s="8">
        <f t="shared" si="1"/>
        <v>0</v>
      </c>
      <c r="O11" s="20">
        <f t="shared" si="6"/>
        <v>0</v>
      </c>
    </row>
    <row r="12" spans="1:15" ht="15.75" x14ac:dyDescent="0.25">
      <c r="A12" s="143" t="s">
        <v>37</v>
      </c>
      <c r="B12" s="243" t="s">
        <v>11</v>
      </c>
      <c r="C12" s="58" t="s">
        <v>12</v>
      </c>
      <c r="D12" s="91">
        <v>2</v>
      </c>
      <c r="E12" s="9">
        <f t="shared" si="2"/>
        <v>68</v>
      </c>
      <c r="F12" s="8"/>
      <c r="G12" s="9">
        <f t="shared" si="2"/>
        <v>0</v>
      </c>
      <c r="H12" s="91">
        <v>3</v>
      </c>
      <c r="I12" s="9">
        <f t="shared" si="3"/>
        <v>102</v>
      </c>
      <c r="J12" s="8"/>
      <c r="K12" s="9">
        <f t="shared" si="4"/>
        <v>0</v>
      </c>
      <c r="L12" s="8">
        <f t="shared" si="0"/>
        <v>5</v>
      </c>
      <c r="M12" s="9">
        <f t="shared" si="5"/>
        <v>170</v>
      </c>
      <c r="N12" s="91">
        <f t="shared" si="1"/>
        <v>0</v>
      </c>
      <c r="O12" s="20">
        <f t="shared" si="6"/>
        <v>0</v>
      </c>
    </row>
    <row r="13" spans="1:15" ht="15.75" x14ac:dyDescent="0.25">
      <c r="A13" s="143"/>
      <c r="B13" s="243"/>
      <c r="C13" s="58" t="s">
        <v>13</v>
      </c>
      <c r="D13" s="91">
        <v>2</v>
      </c>
      <c r="E13" s="9">
        <f t="shared" si="2"/>
        <v>68</v>
      </c>
      <c r="F13" s="8"/>
      <c r="G13" s="9">
        <f t="shared" si="2"/>
        <v>0</v>
      </c>
      <c r="H13" s="91">
        <v>1</v>
      </c>
      <c r="I13" s="9">
        <f t="shared" si="3"/>
        <v>34</v>
      </c>
      <c r="J13" s="8"/>
      <c r="K13" s="9">
        <f t="shared" si="4"/>
        <v>0</v>
      </c>
      <c r="L13" s="8">
        <f t="shared" si="0"/>
        <v>3</v>
      </c>
      <c r="M13" s="9">
        <f t="shared" si="5"/>
        <v>102</v>
      </c>
      <c r="N13" s="91">
        <f t="shared" si="1"/>
        <v>0</v>
      </c>
      <c r="O13" s="20">
        <f t="shared" si="6"/>
        <v>0</v>
      </c>
    </row>
    <row r="14" spans="1:15" ht="15.75" x14ac:dyDescent="0.25">
      <c r="A14" s="143"/>
      <c r="B14" s="243"/>
      <c r="C14" s="58" t="s">
        <v>14</v>
      </c>
      <c r="D14" s="91">
        <v>1</v>
      </c>
      <c r="E14" s="9">
        <f t="shared" si="2"/>
        <v>34</v>
      </c>
      <c r="F14" s="8"/>
      <c r="G14" s="9">
        <f t="shared" si="2"/>
        <v>0</v>
      </c>
      <c r="H14" s="91">
        <v>1</v>
      </c>
      <c r="I14" s="9">
        <f t="shared" si="3"/>
        <v>34</v>
      </c>
      <c r="J14" s="8"/>
      <c r="K14" s="9">
        <f t="shared" si="4"/>
        <v>0</v>
      </c>
      <c r="L14" s="8">
        <f t="shared" si="0"/>
        <v>2</v>
      </c>
      <c r="M14" s="9">
        <f t="shared" si="5"/>
        <v>68</v>
      </c>
      <c r="N14" s="8">
        <f t="shared" si="1"/>
        <v>0</v>
      </c>
      <c r="O14" s="20">
        <f t="shared" si="6"/>
        <v>0</v>
      </c>
    </row>
    <row r="15" spans="1:15" ht="15.75" x14ac:dyDescent="0.25">
      <c r="A15" s="143"/>
      <c r="B15" s="88" t="s">
        <v>15</v>
      </c>
      <c r="C15" s="72"/>
      <c r="D15" s="91">
        <v>1</v>
      </c>
      <c r="E15" s="9">
        <f t="shared" si="2"/>
        <v>34</v>
      </c>
      <c r="F15" s="8"/>
      <c r="G15" s="9">
        <f t="shared" si="2"/>
        <v>0</v>
      </c>
      <c r="H15" s="91">
        <v>1</v>
      </c>
      <c r="I15" s="9">
        <f t="shared" si="3"/>
        <v>34</v>
      </c>
      <c r="J15" s="8"/>
      <c r="K15" s="9">
        <f t="shared" si="4"/>
        <v>0</v>
      </c>
      <c r="L15" s="8">
        <f t="shared" si="0"/>
        <v>2</v>
      </c>
      <c r="M15" s="9">
        <f t="shared" si="5"/>
        <v>68</v>
      </c>
      <c r="N15" s="91">
        <f t="shared" si="1"/>
        <v>0</v>
      </c>
      <c r="O15" s="20">
        <f t="shared" si="6"/>
        <v>0</v>
      </c>
    </row>
    <row r="16" spans="1:15" ht="15.75" customHeight="1" x14ac:dyDescent="0.25">
      <c r="A16" s="156" t="s">
        <v>16</v>
      </c>
      <c r="B16" s="243" t="s">
        <v>17</v>
      </c>
      <c r="C16" s="72" t="s">
        <v>31</v>
      </c>
      <c r="D16" s="217">
        <v>0</v>
      </c>
      <c r="E16" s="9">
        <f t="shared" si="2"/>
        <v>0</v>
      </c>
      <c r="F16" s="250">
        <v>4</v>
      </c>
      <c r="G16" s="9">
        <f t="shared" si="2"/>
        <v>136</v>
      </c>
      <c r="H16" s="217">
        <v>0</v>
      </c>
      <c r="I16" s="9">
        <f t="shared" si="3"/>
        <v>0</v>
      </c>
      <c r="J16" s="250">
        <v>4</v>
      </c>
      <c r="K16" s="9">
        <f t="shared" si="4"/>
        <v>136</v>
      </c>
      <c r="L16" s="250">
        <f t="shared" si="0"/>
        <v>0</v>
      </c>
      <c r="M16" s="9">
        <f t="shared" si="5"/>
        <v>0</v>
      </c>
      <c r="N16" s="217">
        <f t="shared" si="1"/>
        <v>8</v>
      </c>
      <c r="O16" s="194">
        <f t="shared" si="6"/>
        <v>272</v>
      </c>
    </row>
    <row r="17" spans="1:16" ht="15.75" x14ac:dyDescent="0.25">
      <c r="A17" s="261"/>
      <c r="B17" s="243"/>
      <c r="C17" s="72" t="s">
        <v>32</v>
      </c>
      <c r="D17" s="218"/>
      <c r="E17" s="9">
        <f t="shared" si="2"/>
        <v>0</v>
      </c>
      <c r="F17" s="251"/>
      <c r="G17" s="9">
        <f t="shared" si="2"/>
        <v>0</v>
      </c>
      <c r="H17" s="218"/>
      <c r="I17" s="9">
        <f t="shared" si="3"/>
        <v>0</v>
      </c>
      <c r="J17" s="251"/>
      <c r="K17" s="9">
        <f t="shared" si="4"/>
        <v>0</v>
      </c>
      <c r="L17" s="251"/>
      <c r="M17" s="9">
        <f t="shared" si="5"/>
        <v>0</v>
      </c>
      <c r="N17" s="218"/>
      <c r="O17" s="195">
        <f t="shared" si="6"/>
        <v>0</v>
      </c>
    </row>
    <row r="18" spans="1:16" ht="15.75" x14ac:dyDescent="0.25">
      <c r="A18" s="261"/>
      <c r="B18" s="89" t="s">
        <v>18</v>
      </c>
      <c r="C18" s="72"/>
      <c r="D18" s="91">
        <v>2</v>
      </c>
      <c r="E18" s="9">
        <f t="shared" si="2"/>
        <v>68</v>
      </c>
      <c r="F18" s="8"/>
      <c r="G18" s="9">
        <f t="shared" si="2"/>
        <v>0</v>
      </c>
      <c r="H18" s="91">
        <v>2</v>
      </c>
      <c r="I18" s="9">
        <f t="shared" si="3"/>
        <v>68</v>
      </c>
      <c r="J18" s="8"/>
      <c r="K18" s="9">
        <f t="shared" si="4"/>
        <v>0</v>
      </c>
      <c r="L18" s="91">
        <f t="shared" ref="L18:L24" si="7">D18+H18</f>
        <v>4</v>
      </c>
      <c r="M18" s="9">
        <f t="shared" si="5"/>
        <v>136</v>
      </c>
      <c r="N18" s="8">
        <f t="shared" ref="N18:N24" si="8">F18+J18</f>
        <v>0</v>
      </c>
      <c r="O18" s="20">
        <f t="shared" si="6"/>
        <v>0</v>
      </c>
    </row>
    <row r="19" spans="1:16" ht="15.75" x14ac:dyDescent="0.25">
      <c r="A19" s="261"/>
      <c r="B19" s="89" t="s">
        <v>19</v>
      </c>
      <c r="C19" s="72"/>
      <c r="D19" s="91">
        <v>1</v>
      </c>
      <c r="E19" s="9">
        <f t="shared" si="2"/>
        <v>34</v>
      </c>
      <c r="F19" s="8"/>
      <c r="G19" s="9">
        <f t="shared" si="2"/>
        <v>0</v>
      </c>
      <c r="H19" s="91">
        <v>1</v>
      </c>
      <c r="I19" s="9">
        <f t="shared" si="3"/>
        <v>34</v>
      </c>
      <c r="J19" s="8"/>
      <c r="K19" s="9">
        <f t="shared" si="4"/>
        <v>0</v>
      </c>
      <c r="L19" s="91">
        <f t="shared" si="7"/>
        <v>2</v>
      </c>
      <c r="M19" s="9">
        <f t="shared" si="5"/>
        <v>68</v>
      </c>
      <c r="N19" s="8">
        <f t="shared" si="8"/>
        <v>0</v>
      </c>
      <c r="O19" s="20">
        <f t="shared" si="6"/>
        <v>0</v>
      </c>
    </row>
    <row r="20" spans="1:16" ht="15.75" x14ac:dyDescent="0.25">
      <c r="A20" s="143" t="s">
        <v>20</v>
      </c>
      <c r="B20" s="89" t="s">
        <v>21</v>
      </c>
      <c r="C20" s="72"/>
      <c r="D20" s="91">
        <v>2</v>
      </c>
      <c r="E20" s="9">
        <f t="shared" si="2"/>
        <v>68</v>
      </c>
      <c r="F20" s="8"/>
      <c r="G20" s="9">
        <f t="shared" si="2"/>
        <v>0</v>
      </c>
      <c r="H20" s="91">
        <v>2</v>
      </c>
      <c r="I20" s="9">
        <f t="shared" si="3"/>
        <v>68</v>
      </c>
      <c r="J20" s="8"/>
      <c r="K20" s="9">
        <f t="shared" si="4"/>
        <v>0</v>
      </c>
      <c r="L20" s="91">
        <f t="shared" si="7"/>
        <v>4</v>
      </c>
      <c r="M20" s="9">
        <f t="shared" si="5"/>
        <v>136</v>
      </c>
      <c r="N20" s="8">
        <f t="shared" si="8"/>
        <v>0</v>
      </c>
      <c r="O20" s="20">
        <f t="shared" si="6"/>
        <v>0</v>
      </c>
    </row>
    <row r="21" spans="1:16" ht="15.75" x14ac:dyDescent="0.25">
      <c r="A21" s="143"/>
      <c r="B21" s="89" t="s">
        <v>22</v>
      </c>
      <c r="C21" s="72"/>
      <c r="D21" s="91">
        <v>1</v>
      </c>
      <c r="E21" s="9">
        <f t="shared" si="2"/>
        <v>34</v>
      </c>
      <c r="F21" s="8"/>
      <c r="G21" s="9">
        <f t="shared" si="2"/>
        <v>0</v>
      </c>
      <c r="H21" s="91">
        <v>1</v>
      </c>
      <c r="I21" s="9">
        <f t="shared" si="3"/>
        <v>34</v>
      </c>
      <c r="J21" s="8"/>
      <c r="K21" s="9">
        <f t="shared" si="4"/>
        <v>0</v>
      </c>
      <c r="L21" s="91">
        <f t="shared" si="7"/>
        <v>2</v>
      </c>
      <c r="M21" s="9">
        <f t="shared" si="5"/>
        <v>68</v>
      </c>
      <c r="N21" s="8">
        <f t="shared" si="8"/>
        <v>0</v>
      </c>
      <c r="O21" s="20">
        <f t="shared" si="6"/>
        <v>0</v>
      </c>
    </row>
    <row r="22" spans="1:16" ht="15.75" x14ac:dyDescent="0.25">
      <c r="A22" s="143"/>
      <c r="B22" s="89" t="s">
        <v>23</v>
      </c>
      <c r="C22" s="72"/>
      <c r="D22" s="91">
        <v>1</v>
      </c>
      <c r="E22" s="9">
        <f t="shared" si="2"/>
        <v>34</v>
      </c>
      <c r="F22" s="8"/>
      <c r="G22" s="9">
        <f t="shared" si="2"/>
        <v>0</v>
      </c>
      <c r="H22" s="91">
        <v>1</v>
      </c>
      <c r="I22" s="9">
        <f t="shared" si="3"/>
        <v>34</v>
      </c>
      <c r="J22" s="8"/>
      <c r="K22" s="9">
        <f t="shared" si="4"/>
        <v>0</v>
      </c>
      <c r="L22" s="91">
        <f t="shared" si="7"/>
        <v>2</v>
      </c>
      <c r="M22" s="9">
        <f t="shared" si="5"/>
        <v>68</v>
      </c>
      <c r="N22" s="8">
        <f t="shared" si="8"/>
        <v>0</v>
      </c>
      <c r="O22" s="20">
        <f t="shared" si="6"/>
        <v>0</v>
      </c>
    </row>
    <row r="23" spans="1:16" ht="15.75" x14ac:dyDescent="0.25">
      <c r="A23" s="143" t="s">
        <v>33</v>
      </c>
      <c r="B23" s="89" t="s">
        <v>28</v>
      </c>
      <c r="C23" s="72"/>
      <c r="D23" s="91">
        <v>2</v>
      </c>
      <c r="E23" s="9">
        <f t="shared" si="2"/>
        <v>68</v>
      </c>
      <c r="F23" s="8"/>
      <c r="G23" s="9">
        <f t="shared" si="2"/>
        <v>0</v>
      </c>
      <c r="H23" s="91">
        <v>2</v>
      </c>
      <c r="I23" s="9">
        <f t="shared" si="3"/>
        <v>68</v>
      </c>
      <c r="J23" s="8"/>
      <c r="K23" s="9">
        <f t="shared" si="4"/>
        <v>0</v>
      </c>
      <c r="L23" s="91">
        <f t="shared" si="7"/>
        <v>4</v>
      </c>
      <c r="M23" s="9">
        <f t="shared" si="5"/>
        <v>136</v>
      </c>
      <c r="N23" s="8">
        <f t="shared" si="8"/>
        <v>0</v>
      </c>
      <c r="O23" s="20">
        <f t="shared" si="6"/>
        <v>0</v>
      </c>
    </row>
    <row r="24" spans="1:16" ht="32.25" customHeight="1" thickBot="1" x14ac:dyDescent="0.3">
      <c r="A24" s="143"/>
      <c r="B24" s="90" t="s">
        <v>34</v>
      </c>
      <c r="C24" s="72"/>
      <c r="D24" s="91">
        <v>1</v>
      </c>
      <c r="E24" s="9">
        <f t="shared" si="2"/>
        <v>34</v>
      </c>
      <c r="F24" s="8"/>
      <c r="G24" s="9">
        <f t="shared" si="2"/>
        <v>0</v>
      </c>
      <c r="H24" s="91">
        <v>1</v>
      </c>
      <c r="I24" s="9">
        <f t="shared" si="3"/>
        <v>34</v>
      </c>
      <c r="J24" s="8"/>
      <c r="K24" s="9">
        <f t="shared" si="4"/>
        <v>0</v>
      </c>
      <c r="L24" s="91">
        <f t="shared" si="7"/>
        <v>2</v>
      </c>
      <c r="M24" s="9">
        <f t="shared" si="5"/>
        <v>68</v>
      </c>
      <c r="N24" s="8">
        <f t="shared" si="8"/>
        <v>0</v>
      </c>
      <c r="O24" s="20">
        <f t="shared" si="6"/>
        <v>0</v>
      </c>
    </row>
    <row r="25" spans="1:16" ht="32.25" customHeight="1" thickBot="1" x14ac:dyDescent="0.3">
      <c r="A25" s="144" t="s">
        <v>38</v>
      </c>
      <c r="B25" s="145"/>
      <c r="C25" s="145"/>
      <c r="D25" s="22">
        <f t="shared" ref="D25:O25" si="9">SUM(D6:D24)</f>
        <v>21</v>
      </c>
      <c r="E25" s="22">
        <f t="shared" si="9"/>
        <v>714</v>
      </c>
      <c r="F25" s="22">
        <f t="shared" si="9"/>
        <v>9</v>
      </c>
      <c r="G25" s="22">
        <f t="shared" si="9"/>
        <v>306</v>
      </c>
      <c r="H25" s="22">
        <f t="shared" si="9"/>
        <v>21</v>
      </c>
      <c r="I25" s="22">
        <f t="shared" si="9"/>
        <v>714</v>
      </c>
      <c r="J25" s="22">
        <f t="shared" si="9"/>
        <v>9</v>
      </c>
      <c r="K25" s="22">
        <f t="shared" si="9"/>
        <v>306</v>
      </c>
      <c r="L25" s="22">
        <f t="shared" si="9"/>
        <v>42</v>
      </c>
      <c r="M25" s="100">
        <f t="shared" si="9"/>
        <v>1428</v>
      </c>
      <c r="N25" s="22">
        <f t="shared" si="9"/>
        <v>18</v>
      </c>
      <c r="O25" s="92">
        <f t="shared" si="9"/>
        <v>612</v>
      </c>
      <c r="P25" s="94">
        <f>M25+O25</f>
        <v>2040</v>
      </c>
    </row>
    <row r="26" spans="1:16" ht="16.5" thickBot="1" x14ac:dyDescent="0.3">
      <c r="A26" s="146" t="s">
        <v>44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</row>
    <row r="27" spans="1:16" ht="109.5" customHeight="1" x14ac:dyDescent="0.25">
      <c r="A27" s="147" t="s">
        <v>42</v>
      </c>
      <c r="B27" s="148"/>
      <c r="C27" s="149"/>
      <c r="D27" s="10">
        <v>4</v>
      </c>
      <c r="E27" s="11">
        <f>D27*34</f>
        <v>136</v>
      </c>
      <c r="F27" s="12" t="s">
        <v>110</v>
      </c>
      <c r="G27" s="11" t="s">
        <v>110</v>
      </c>
      <c r="H27" s="10">
        <v>4</v>
      </c>
      <c r="I27" s="11">
        <f>H27*34</f>
        <v>136</v>
      </c>
      <c r="J27" s="12" t="s">
        <v>110</v>
      </c>
      <c r="K27" s="11" t="s">
        <v>110</v>
      </c>
      <c r="L27" s="44">
        <f>D27+H27</f>
        <v>8</v>
      </c>
      <c r="M27" s="13">
        <f>L27*34</f>
        <v>272</v>
      </c>
      <c r="P27" s="99"/>
    </row>
    <row r="28" spans="1:16" ht="23.25" x14ac:dyDescent="0.25">
      <c r="A28" s="150" t="s">
        <v>39</v>
      </c>
      <c r="B28" s="151"/>
      <c r="C28" s="151"/>
      <c r="D28" s="7">
        <f t="shared" ref="D28:I28" si="10">SUM(D27:D27)</f>
        <v>4</v>
      </c>
      <c r="E28" s="7">
        <f t="shared" si="10"/>
        <v>136</v>
      </c>
      <c r="F28" s="7" t="s">
        <v>110</v>
      </c>
      <c r="G28" s="7" t="s">
        <v>110</v>
      </c>
      <c r="H28" s="7">
        <f t="shared" ref="H28" si="11">SUM(H27:H27)</f>
        <v>4</v>
      </c>
      <c r="I28" s="7">
        <f t="shared" si="10"/>
        <v>136</v>
      </c>
      <c r="J28" s="7" t="s">
        <v>110</v>
      </c>
      <c r="K28" s="7" t="s">
        <v>110</v>
      </c>
      <c r="L28" s="45">
        <f t="shared" ref="L28:L29" si="12">D28+H28</f>
        <v>8</v>
      </c>
      <c r="M28" s="14">
        <f>L28*34</f>
        <v>272</v>
      </c>
      <c r="P28" s="99"/>
    </row>
    <row r="29" spans="1:16" ht="23.25" x14ac:dyDescent="0.25">
      <c r="A29" s="141" t="s">
        <v>46</v>
      </c>
      <c r="B29" s="142"/>
      <c r="C29" s="142"/>
      <c r="D29" s="7">
        <f>D25+D27+F25</f>
        <v>34</v>
      </c>
      <c r="E29" s="7">
        <f>SUM(E25,G25,E27)</f>
        <v>1156</v>
      </c>
      <c r="F29" s="7" t="s">
        <v>110</v>
      </c>
      <c r="G29" s="7" t="s">
        <v>110</v>
      </c>
      <c r="H29" s="7">
        <f>H25+H27+J25</f>
        <v>34</v>
      </c>
      <c r="I29" s="7">
        <f>SUM(I25,K25,I27)</f>
        <v>1156</v>
      </c>
      <c r="J29" s="7" t="s">
        <v>110</v>
      </c>
      <c r="K29" s="7" t="s">
        <v>110</v>
      </c>
      <c r="L29" s="45">
        <f t="shared" si="12"/>
        <v>68</v>
      </c>
      <c r="M29" s="14">
        <f>L29*34</f>
        <v>2312</v>
      </c>
    </row>
    <row r="30" spans="1:16" ht="49.5" customHeight="1" thickBot="1" x14ac:dyDescent="0.3">
      <c r="A30" s="123" t="s">
        <v>62</v>
      </c>
      <c r="B30" s="124"/>
      <c r="C30" s="125"/>
      <c r="D30" s="33">
        <v>34</v>
      </c>
      <c r="E30" s="33">
        <f>D30*34</f>
        <v>1156</v>
      </c>
      <c r="F30" s="33" t="s">
        <v>110</v>
      </c>
      <c r="G30" s="33" t="s">
        <v>110</v>
      </c>
      <c r="H30" s="33">
        <v>34</v>
      </c>
      <c r="I30" s="33">
        <f>H30*34</f>
        <v>1156</v>
      </c>
      <c r="J30" s="33" t="s">
        <v>110</v>
      </c>
      <c r="K30" s="33" t="s">
        <v>110</v>
      </c>
      <c r="L30" s="46">
        <f>D30+H30</f>
        <v>68</v>
      </c>
      <c r="M30" s="34">
        <f>E30+I30</f>
        <v>2312</v>
      </c>
      <c r="N30" s="95"/>
      <c r="O30" s="95" t="s">
        <v>114</v>
      </c>
    </row>
    <row r="31" spans="1:16" ht="16.5" thickBot="1" x14ac:dyDescent="0.3">
      <c r="A31" s="128" t="s">
        <v>36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6" ht="15.75" customHeight="1" x14ac:dyDescent="0.25">
      <c r="A32" s="129" t="s">
        <v>78</v>
      </c>
      <c r="B32" s="262" t="s">
        <v>49</v>
      </c>
      <c r="C32" s="154"/>
      <c r="D32" s="232" t="s">
        <v>1</v>
      </c>
      <c r="E32" s="232"/>
      <c r="F32" s="232"/>
      <c r="G32" s="232"/>
      <c r="H32" s="232"/>
      <c r="I32" s="232"/>
      <c r="J32" s="232"/>
      <c r="K32" s="232"/>
      <c r="L32" s="233" t="s">
        <v>41</v>
      </c>
      <c r="M32" s="234"/>
    </row>
    <row r="33" spans="1:13" ht="80.25" customHeight="1" x14ac:dyDescent="0.25">
      <c r="A33" s="130"/>
      <c r="B33" s="263"/>
      <c r="C33" s="264"/>
      <c r="D33" s="265" t="s">
        <v>3</v>
      </c>
      <c r="E33" s="265"/>
      <c r="F33" s="265" t="s">
        <v>4</v>
      </c>
      <c r="G33" s="265"/>
      <c r="H33" s="265" t="s">
        <v>5</v>
      </c>
      <c r="I33" s="265"/>
      <c r="J33" s="265" t="s">
        <v>6</v>
      </c>
      <c r="K33" s="265"/>
      <c r="L33" s="212"/>
      <c r="M33" s="213"/>
    </row>
    <row r="34" spans="1:13" ht="78.75" x14ac:dyDescent="0.25">
      <c r="A34" s="65" t="s">
        <v>51</v>
      </c>
      <c r="B34" s="210" t="s">
        <v>48</v>
      </c>
      <c r="C34" s="224"/>
      <c r="D34" s="192">
        <v>10</v>
      </c>
      <c r="E34" s="192">
        <f>D34*34</f>
        <v>340</v>
      </c>
      <c r="F34" s="192"/>
      <c r="G34" s="192">
        <f>F34*35</f>
        <v>0</v>
      </c>
      <c r="H34" s="192">
        <v>10</v>
      </c>
      <c r="I34" s="192">
        <f>H34*34</f>
        <v>340</v>
      </c>
      <c r="J34" s="192"/>
      <c r="K34" s="192">
        <f>J34*35</f>
        <v>0</v>
      </c>
      <c r="L34" s="192">
        <f>D34+H34</f>
        <v>20</v>
      </c>
      <c r="M34" s="287">
        <f>L34*34</f>
        <v>680</v>
      </c>
    </row>
    <row r="35" spans="1:13" ht="47.25" x14ac:dyDescent="0.25">
      <c r="A35" s="65" t="s">
        <v>45</v>
      </c>
      <c r="B35" s="225"/>
      <c r="C35" s="226"/>
      <c r="D35" s="229"/>
      <c r="E35" s="229"/>
      <c r="F35" s="229"/>
      <c r="G35" s="229"/>
      <c r="H35" s="229"/>
      <c r="I35" s="229"/>
      <c r="J35" s="229"/>
      <c r="K35" s="229"/>
      <c r="L35" s="229"/>
      <c r="M35" s="288"/>
    </row>
    <row r="36" spans="1:13" ht="63" x14ac:dyDescent="0.25">
      <c r="A36" s="65" t="s">
        <v>47</v>
      </c>
      <c r="B36" s="225"/>
      <c r="C36" s="226"/>
      <c r="D36" s="229"/>
      <c r="E36" s="229"/>
      <c r="F36" s="229"/>
      <c r="G36" s="229"/>
      <c r="H36" s="229"/>
      <c r="I36" s="229"/>
      <c r="J36" s="229"/>
      <c r="K36" s="229"/>
      <c r="L36" s="229"/>
      <c r="M36" s="288"/>
    </row>
    <row r="37" spans="1:13" ht="75.75" thickBot="1" x14ac:dyDescent="0.3">
      <c r="A37" s="66" t="s">
        <v>50</v>
      </c>
      <c r="B37" s="227"/>
      <c r="C37" s="228"/>
      <c r="D37" s="230"/>
      <c r="E37" s="230"/>
      <c r="F37" s="230"/>
      <c r="G37" s="230"/>
      <c r="H37" s="230"/>
      <c r="I37" s="230"/>
      <c r="J37" s="230"/>
      <c r="K37" s="230"/>
      <c r="L37" s="230"/>
      <c r="M37" s="289"/>
    </row>
    <row r="39" spans="1:13" x14ac:dyDescent="0.25">
      <c r="M39" t="e">
        <f>M34+#REF!</f>
        <v>#REF!</v>
      </c>
    </row>
    <row r="40" spans="1:13" x14ac:dyDescent="0.25">
      <c r="M40" t="e">
        <f>M34+#REF!</f>
        <v>#REF!</v>
      </c>
    </row>
    <row r="41" spans="1:13" x14ac:dyDescent="0.25">
      <c r="M41" s="97" t="e">
        <f>M40/M39</f>
        <v>#REF!</v>
      </c>
    </row>
  </sheetData>
  <mergeCells count="56">
    <mergeCell ref="L5:M5"/>
    <mergeCell ref="N5:O5"/>
    <mergeCell ref="A1:M1"/>
    <mergeCell ref="A2:O2"/>
    <mergeCell ref="A3:A4"/>
    <mergeCell ref="B3:B4"/>
    <mergeCell ref="D3:K3"/>
    <mergeCell ref="L3:O4"/>
    <mergeCell ref="D4:G4"/>
    <mergeCell ref="H4:K4"/>
    <mergeCell ref="B16:B17"/>
    <mergeCell ref="D5:E5"/>
    <mergeCell ref="F5:G5"/>
    <mergeCell ref="H5:I5"/>
    <mergeCell ref="J5:K5"/>
    <mergeCell ref="A6:A7"/>
    <mergeCell ref="A8:A9"/>
    <mergeCell ref="A10:A11"/>
    <mergeCell ref="A12:A15"/>
    <mergeCell ref="B12:B14"/>
    <mergeCell ref="A28:C28"/>
    <mergeCell ref="A29:C29"/>
    <mergeCell ref="A30:C30"/>
    <mergeCell ref="O16:O17"/>
    <mergeCell ref="A20:A22"/>
    <mergeCell ref="A23:A24"/>
    <mergeCell ref="A25:C25"/>
    <mergeCell ref="A26:M26"/>
    <mergeCell ref="A27:C27"/>
    <mergeCell ref="D16:D17"/>
    <mergeCell ref="F16:F17"/>
    <mergeCell ref="H16:H17"/>
    <mergeCell ref="J16:J17"/>
    <mergeCell ref="L16:L17"/>
    <mergeCell ref="N16:N17"/>
    <mergeCell ref="A16:A19"/>
    <mergeCell ref="B34:C37"/>
    <mergeCell ref="D34:D37"/>
    <mergeCell ref="E34:E37"/>
    <mergeCell ref="F34:F37"/>
    <mergeCell ref="G34:G37"/>
    <mergeCell ref="A31:M31"/>
    <mergeCell ref="A32:A33"/>
    <mergeCell ref="B32:C33"/>
    <mergeCell ref="D32:K32"/>
    <mergeCell ref="L32:M33"/>
    <mergeCell ref="D33:E33"/>
    <mergeCell ref="F33:G33"/>
    <mergeCell ref="H33:I33"/>
    <mergeCell ref="J33:K33"/>
    <mergeCell ref="J34:J37"/>
    <mergeCell ref="K34:K37"/>
    <mergeCell ref="L34:L37"/>
    <mergeCell ref="M34:M37"/>
    <mergeCell ref="H34:H37"/>
    <mergeCell ref="I34:I37"/>
  </mergeCells>
  <pageMargins left="0.7" right="0.7" top="0.75" bottom="0.75" header="0.3" footer="0.3"/>
  <pageSetup paperSize="8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2"/>
  <sheetViews>
    <sheetView topLeftCell="A10" zoomScaleNormal="100" zoomScaleSheetLayoutView="100" workbookViewId="0">
      <selection activeCell="J16" sqref="J16:J17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11" width="8" customWidth="1"/>
    <col min="13" max="13" width="11" bestFit="1" customWidth="1"/>
    <col min="14" max="14" width="12.28515625" customWidth="1"/>
  </cols>
  <sheetData>
    <row r="1" spans="1:13" ht="31.5" customHeight="1" thickBot="1" x14ac:dyDescent="0.3">
      <c r="A1" s="172" t="s">
        <v>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3" ht="15.75" x14ac:dyDescent="0.25">
      <c r="A2" s="175" t="s">
        <v>80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78"/>
    </row>
    <row r="3" spans="1:13" ht="31.5" customHeight="1" x14ac:dyDescent="0.25">
      <c r="A3" s="164" t="s">
        <v>0</v>
      </c>
      <c r="B3" s="165" t="s">
        <v>83</v>
      </c>
      <c r="C3" s="67" t="s">
        <v>84</v>
      </c>
      <c r="D3" s="166" t="s">
        <v>1</v>
      </c>
      <c r="E3" s="166"/>
      <c r="F3" s="166"/>
      <c r="G3" s="166"/>
      <c r="H3" s="166"/>
      <c r="I3" s="166"/>
      <c r="J3" s="166"/>
      <c r="K3" s="167"/>
      <c r="L3" s="168" t="s">
        <v>58</v>
      </c>
      <c r="M3" s="169"/>
    </row>
    <row r="4" spans="1:13" ht="15.75" x14ac:dyDescent="0.25">
      <c r="A4" s="164"/>
      <c r="B4" s="165"/>
      <c r="C4" s="68" t="s">
        <v>85</v>
      </c>
      <c r="D4" s="158" t="s">
        <v>54</v>
      </c>
      <c r="E4" s="159"/>
      <c r="F4" s="158" t="s">
        <v>55</v>
      </c>
      <c r="G4" s="159"/>
      <c r="H4" s="158" t="s">
        <v>56</v>
      </c>
      <c r="I4" s="159"/>
      <c r="J4" s="158" t="s">
        <v>57</v>
      </c>
      <c r="K4" s="159"/>
      <c r="L4" s="170"/>
      <c r="M4" s="171"/>
    </row>
    <row r="5" spans="1:13" ht="15.75" x14ac:dyDescent="0.25">
      <c r="A5" s="18" t="s">
        <v>43</v>
      </c>
      <c r="B5" s="6"/>
      <c r="C5" s="6"/>
      <c r="D5" s="51" t="s">
        <v>87</v>
      </c>
      <c r="E5" s="51" t="s">
        <v>88</v>
      </c>
      <c r="F5" s="51" t="s">
        <v>87</v>
      </c>
      <c r="G5" s="51" t="s">
        <v>88</v>
      </c>
      <c r="H5" s="51" t="s">
        <v>87</v>
      </c>
      <c r="I5" s="51" t="s">
        <v>88</v>
      </c>
      <c r="J5" s="51" t="s">
        <v>87</v>
      </c>
      <c r="K5" s="51" t="s">
        <v>88</v>
      </c>
      <c r="L5" s="42"/>
      <c r="M5" s="19"/>
    </row>
    <row r="6" spans="1:13" ht="15.75" x14ac:dyDescent="0.25">
      <c r="A6" s="143" t="s">
        <v>59</v>
      </c>
      <c r="B6" s="58" t="s">
        <v>8</v>
      </c>
      <c r="C6" s="72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3" ht="15.75" x14ac:dyDescent="0.25">
      <c r="A7" s="143"/>
      <c r="B7" s="58" t="s">
        <v>60</v>
      </c>
      <c r="C7" s="72"/>
      <c r="D7" s="8">
        <v>4</v>
      </c>
      <c r="E7" s="9">
        <f t="shared" ref="E7:E15" si="0">D7*33</f>
        <v>132</v>
      </c>
      <c r="F7" s="8">
        <v>4</v>
      </c>
      <c r="G7" s="9">
        <f t="shared" ref="G7:G15" si="1">F7*34</f>
        <v>136</v>
      </c>
      <c r="H7" s="8">
        <v>4</v>
      </c>
      <c r="I7" s="9">
        <f t="shared" ref="I7:I15" si="2">H7*34</f>
        <v>136</v>
      </c>
      <c r="J7" s="8">
        <v>4</v>
      </c>
      <c r="K7" s="9">
        <f t="shared" ref="K7:K15" si="3">J7*34</f>
        <v>136</v>
      </c>
      <c r="L7" s="43">
        <f t="shared" ref="L7:L15" si="4">SUM(D7,F7,H7,J7)</f>
        <v>16</v>
      </c>
      <c r="M7" s="20">
        <f>SUM(K7,I7,G7,E7)</f>
        <v>540</v>
      </c>
    </row>
    <row r="8" spans="1:13" ht="15.75" x14ac:dyDescent="0.25">
      <c r="A8" s="74" t="s">
        <v>10</v>
      </c>
      <c r="B8" s="58" t="s">
        <v>10</v>
      </c>
      <c r="C8" s="72"/>
      <c r="D8" s="27"/>
      <c r="E8" s="27"/>
      <c r="F8" s="8">
        <v>2</v>
      </c>
      <c r="G8" s="9">
        <f t="shared" si="1"/>
        <v>68</v>
      </c>
      <c r="H8" s="8">
        <v>2</v>
      </c>
      <c r="I8" s="9">
        <f t="shared" si="2"/>
        <v>68</v>
      </c>
      <c r="J8" s="8">
        <v>2</v>
      </c>
      <c r="K8" s="9">
        <f t="shared" si="3"/>
        <v>68</v>
      </c>
      <c r="L8" s="43">
        <f t="shared" si="4"/>
        <v>6</v>
      </c>
      <c r="M8" s="20">
        <f>SUM(K8,I8,G8,E8)</f>
        <v>204</v>
      </c>
    </row>
    <row r="9" spans="1:13" ht="15.75" x14ac:dyDescent="0.25">
      <c r="A9" s="57" t="s">
        <v>37</v>
      </c>
      <c r="B9" s="58" t="s">
        <v>11</v>
      </c>
      <c r="C9" s="58"/>
      <c r="D9" s="24">
        <v>4</v>
      </c>
      <c r="E9" s="9">
        <f t="shared" si="0"/>
        <v>132</v>
      </c>
      <c r="F9" s="8">
        <v>4</v>
      </c>
      <c r="G9" s="9">
        <f t="shared" si="1"/>
        <v>136</v>
      </c>
      <c r="H9" s="8">
        <v>4</v>
      </c>
      <c r="I9" s="9">
        <f t="shared" si="2"/>
        <v>136</v>
      </c>
      <c r="J9" s="8">
        <v>4</v>
      </c>
      <c r="K9" s="9">
        <f>J9*34</f>
        <v>136</v>
      </c>
      <c r="L9" s="43">
        <f t="shared" si="4"/>
        <v>16</v>
      </c>
      <c r="M9" s="20">
        <f t="shared" ref="M9:M14" si="5">SUM(K9,I9,G9,E9)</f>
        <v>540</v>
      </c>
    </row>
    <row r="10" spans="1:13" ht="47.25" x14ac:dyDescent="0.25">
      <c r="A10" s="57" t="s">
        <v>63</v>
      </c>
      <c r="B10" s="58" t="s">
        <v>64</v>
      </c>
      <c r="C10" s="72"/>
      <c r="D10" s="24">
        <v>2</v>
      </c>
      <c r="E10" s="9">
        <f t="shared" si="0"/>
        <v>66</v>
      </c>
      <c r="F10" s="24">
        <v>2</v>
      </c>
      <c r="G10" s="9">
        <f>F10*34</f>
        <v>68</v>
      </c>
      <c r="H10" s="24">
        <v>2</v>
      </c>
      <c r="I10" s="9">
        <f>H10*34</f>
        <v>68</v>
      </c>
      <c r="J10" s="24">
        <v>2</v>
      </c>
      <c r="K10" s="9">
        <f>J10*34</f>
        <v>68</v>
      </c>
      <c r="L10" s="43">
        <f t="shared" si="4"/>
        <v>8</v>
      </c>
      <c r="M10" s="20">
        <f>SUM(K10,I10,G10,E10)</f>
        <v>270</v>
      </c>
    </row>
    <row r="11" spans="1:13" ht="111" customHeight="1" x14ac:dyDescent="0.25">
      <c r="A11" s="75" t="s">
        <v>65</v>
      </c>
      <c r="B11" s="76" t="s">
        <v>65</v>
      </c>
      <c r="C11" s="76" t="s">
        <v>66</v>
      </c>
      <c r="D11" s="27"/>
      <c r="E11" s="27"/>
      <c r="F11" s="27"/>
      <c r="G11" s="27"/>
      <c r="H11" s="27"/>
      <c r="I11" s="28"/>
      <c r="J11" s="8">
        <v>1</v>
      </c>
      <c r="K11" s="9">
        <f t="shared" si="3"/>
        <v>34</v>
      </c>
      <c r="L11" s="43">
        <f t="shared" si="4"/>
        <v>1</v>
      </c>
      <c r="M11" s="20">
        <f>SUM(K11,I11,G11,E11)</f>
        <v>34</v>
      </c>
    </row>
    <row r="12" spans="1:13" ht="31.5" x14ac:dyDescent="0.25">
      <c r="A12" s="143" t="s">
        <v>24</v>
      </c>
      <c r="B12" s="77" t="s">
        <v>25</v>
      </c>
      <c r="C12" s="77"/>
      <c r="D12" s="8">
        <v>1</v>
      </c>
      <c r="E12" s="9">
        <f t="shared" si="0"/>
        <v>33</v>
      </c>
      <c r="F12" s="8">
        <v>1</v>
      </c>
      <c r="G12" s="9">
        <f t="shared" si="1"/>
        <v>34</v>
      </c>
      <c r="H12" s="24">
        <v>1</v>
      </c>
      <c r="I12" s="9">
        <f>H12*34</f>
        <v>34</v>
      </c>
      <c r="J12" s="24">
        <v>1</v>
      </c>
      <c r="K12" s="9">
        <f t="shared" si="3"/>
        <v>34</v>
      </c>
      <c r="L12" s="43">
        <f t="shared" si="4"/>
        <v>4</v>
      </c>
      <c r="M12" s="20">
        <f t="shared" si="5"/>
        <v>135</v>
      </c>
    </row>
    <row r="13" spans="1:13" ht="15.75" x14ac:dyDescent="0.25">
      <c r="A13" s="143"/>
      <c r="B13" s="72" t="s">
        <v>26</v>
      </c>
      <c r="C13" s="72"/>
      <c r="D13" s="8">
        <v>1</v>
      </c>
      <c r="E13" s="9">
        <f t="shared" si="0"/>
        <v>33</v>
      </c>
      <c r="F13" s="8">
        <v>1</v>
      </c>
      <c r="G13" s="9">
        <f t="shared" si="1"/>
        <v>34</v>
      </c>
      <c r="H13" s="8">
        <v>1</v>
      </c>
      <c r="I13" s="9">
        <f t="shared" si="2"/>
        <v>34</v>
      </c>
      <c r="J13" s="24">
        <v>1</v>
      </c>
      <c r="K13" s="9">
        <f t="shared" si="3"/>
        <v>34</v>
      </c>
      <c r="L13" s="43">
        <f t="shared" si="4"/>
        <v>4</v>
      </c>
      <c r="M13" s="20">
        <f t="shared" si="5"/>
        <v>135</v>
      </c>
    </row>
    <row r="14" spans="1:13" ht="15.75" x14ac:dyDescent="0.25">
      <c r="A14" s="57" t="s">
        <v>27</v>
      </c>
      <c r="B14" s="72" t="s">
        <v>27</v>
      </c>
      <c r="C14" s="72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8">
        <v>1</v>
      </c>
      <c r="I14" s="9">
        <f t="shared" si="2"/>
        <v>34</v>
      </c>
      <c r="J14" s="8">
        <v>1</v>
      </c>
      <c r="K14" s="9">
        <f t="shared" si="3"/>
        <v>34</v>
      </c>
      <c r="L14" s="43">
        <f t="shared" si="4"/>
        <v>4</v>
      </c>
      <c r="M14" s="20">
        <f t="shared" si="5"/>
        <v>135</v>
      </c>
    </row>
    <row r="15" spans="1:13" ht="15.75" customHeight="1" x14ac:dyDescent="0.25">
      <c r="A15" s="57" t="s">
        <v>28</v>
      </c>
      <c r="B15" s="72" t="s">
        <v>28</v>
      </c>
      <c r="C15" s="72"/>
      <c r="D15" s="8">
        <v>2</v>
      </c>
      <c r="E15" s="9">
        <f t="shared" si="0"/>
        <v>66</v>
      </c>
      <c r="F15" s="8">
        <v>2</v>
      </c>
      <c r="G15" s="9">
        <f t="shared" si="1"/>
        <v>68</v>
      </c>
      <c r="H15" s="8">
        <v>2</v>
      </c>
      <c r="I15" s="9">
        <f t="shared" si="2"/>
        <v>68</v>
      </c>
      <c r="J15" s="8">
        <v>2</v>
      </c>
      <c r="K15" s="9">
        <f t="shared" si="3"/>
        <v>68</v>
      </c>
      <c r="L15" s="43">
        <f t="shared" si="4"/>
        <v>8</v>
      </c>
      <c r="M15" s="20">
        <f>SUM(K15,I15,G15,E15)</f>
        <v>270</v>
      </c>
    </row>
    <row r="16" spans="1:13" ht="32.25" customHeight="1" thickBot="1" x14ac:dyDescent="0.3">
      <c r="A16" s="144" t="s">
        <v>38</v>
      </c>
      <c r="B16" s="145"/>
      <c r="C16" s="145"/>
      <c r="D16" s="22">
        <f t="shared" ref="D16:K16" si="6">SUM(D6:D15)</f>
        <v>20</v>
      </c>
      <c r="E16" s="22">
        <f t="shared" si="6"/>
        <v>660</v>
      </c>
      <c r="F16" s="22">
        <f t="shared" si="6"/>
        <v>22</v>
      </c>
      <c r="G16" s="22">
        <f t="shared" si="6"/>
        <v>748</v>
      </c>
      <c r="H16" s="22">
        <f t="shared" si="6"/>
        <v>22</v>
      </c>
      <c r="I16" s="22">
        <f t="shared" si="6"/>
        <v>748</v>
      </c>
      <c r="J16" s="22">
        <f t="shared" si="6"/>
        <v>23</v>
      </c>
      <c r="K16" s="22">
        <f t="shared" si="6"/>
        <v>782</v>
      </c>
      <c r="L16" s="22">
        <f>SUM(D16,F16,H16,J16)</f>
        <v>87</v>
      </c>
      <c r="M16" s="23">
        <f>SUM(M6:M15)</f>
        <v>2938</v>
      </c>
    </row>
    <row r="17" spans="1:15" ht="16.5" thickBot="1" x14ac:dyDescent="0.3">
      <c r="A17" s="146" t="s">
        <v>44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</row>
    <row r="18" spans="1:15" ht="108.75" customHeight="1" x14ac:dyDescent="0.25">
      <c r="A18" s="147" t="s">
        <v>67</v>
      </c>
      <c r="B18" s="148"/>
      <c r="C18" s="149"/>
      <c r="D18" s="12">
        <f>D22-D16</f>
        <v>1</v>
      </c>
      <c r="E18" s="11">
        <f>D18*33</f>
        <v>33</v>
      </c>
      <c r="F18" s="12">
        <f>F22-F16</f>
        <v>1</v>
      </c>
      <c r="G18" s="11">
        <f t="shared" ref="G18" si="7">F18*34</f>
        <v>34</v>
      </c>
      <c r="H18" s="12">
        <f>H22-H16</f>
        <v>1</v>
      </c>
      <c r="I18" s="11">
        <f>H18*34</f>
        <v>34</v>
      </c>
      <c r="J18" s="12">
        <f>J22-J16</f>
        <v>0</v>
      </c>
      <c r="K18" s="11">
        <f>J18*34</f>
        <v>0</v>
      </c>
      <c r="L18" s="44">
        <f>SUM(D18,F18,H18,J18)</f>
        <v>3</v>
      </c>
      <c r="M18" s="13">
        <f>SUM(E18,G18,I18,K18)</f>
        <v>101</v>
      </c>
    </row>
    <row r="19" spans="1:15" ht="23.25" x14ac:dyDescent="0.25">
      <c r="A19" s="150" t="s">
        <v>39</v>
      </c>
      <c r="B19" s="151"/>
      <c r="C19" s="151"/>
      <c r="D19" s="7">
        <f t="shared" ref="D19:J19" si="8">SUM(D18:D18)</f>
        <v>1</v>
      </c>
      <c r="E19" s="7">
        <f>D19*33</f>
        <v>33</v>
      </c>
      <c r="F19" s="7">
        <f t="shared" si="8"/>
        <v>1</v>
      </c>
      <c r="G19" s="7">
        <f t="shared" si="8"/>
        <v>34</v>
      </c>
      <c r="H19" s="7">
        <f t="shared" si="8"/>
        <v>1</v>
      </c>
      <c r="I19" s="7">
        <f t="shared" ref="I19:I20" si="9">H19*34</f>
        <v>34</v>
      </c>
      <c r="J19" s="7">
        <f t="shared" si="8"/>
        <v>0</v>
      </c>
      <c r="K19" s="7">
        <f t="shared" ref="K19:K20" si="10">J19*34</f>
        <v>0</v>
      </c>
      <c r="L19" s="45">
        <f t="shared" ref="L19:L20" si="11">SUM(D19,F19,H19,J19)</f>
        <v>3</v>
      </c>
      <c r="M19" s="14">
        <f>SUM(E19,G19,I19,K19)</f>
        <v>101</v>
      </c>
    </row>
    <row r="20" spans="1:15" ht="23.25" x14ac:dyDescent="0.25">
      <c r="A20" s="141" t="s">
        <v>46</v>
      </c>
      <c r="B20" s="142"/>
      <c r="C20" s="142"/>
      <c r="D20" s="7">
        <v>21</v>
      </c>
      <c r="E20" s="7">
        <f t="shared" ref="E20" si="12">D20*33</f>
        <v>693</v>
      </c>
      <c r="F20" s="7">
        <v>23</v>
      </c>
      <c r="G20" s="7">
        <f>F20*34</f>
        <v>782</v>
      </c>
      <c r="H20" s="7">
        <v>23</v>
      </c>
      <c r="I20" s="7">
        <f t="shared" si="9"/>
        <v>782</v>
      </c>
      <c r="J20" s="7">
        <v>23</v>
      </c>
      <c r="K20" s="7">
        <f t="shared" si="10"/>
        <v>782</v>
      </c>
      <c r="L20" s="45">
        <f t="shared" si="11"/>
        <v>90</v>
      </c>
      <c r="M20" s="14">
        <f>SUM(E20,G20,I20,K20)</f>
        <v>3039</v>
      </c>
      <c r="O20" s="155" t="s">
        <v>93</v>
      </c>
    </row>
    <row r="21" spans="1:15" ht="23.25" customHeight="1" x14ac:dyDescent="0.25">
      <c r="A21" s="184" t="s">
        <v>90</v>
      </c>
      <c r="B21" s="185"/>
      <c r="C21" s="186"/>
      <c r="D21" s="179">
        <v>33</v>
      </c>
      <c r="E21" s="180"/>
      <c r="F21" s="179">
        <v>34</v>
      </c>
      <c r="G21" s="180"/>
      <c r="H21" s="179">
        <v>34</v>
      </c>
      <c r="I21" s="180"/>
      <c r="J21" s="179">
        <v>34</v>
      </c>
      <c r="K21" s="180"/>
      <c r="L21" s="179">
        <f>D21+F21+H21+J21</f>
        <v>135</v>
      </c>
      <c r="M21" s="181"/>
      <c r="O21" s="155"/>
    </row>
    <row r="22" spans="1:15" ht="49.5" customHeight="1" thickBot="1" x14ac:dyDescent="0.3">
      <c r="A22" s="123" t="s">
        <v>91</v>
      </c>
      <c r="B22" s="124"/>
      <c r="C22" s="125"/>
      <c r="D22" s="33">
        <v>21</v>
      </c>
      <c r="E22" s="33">
        <f t="shared" ref="E22" si="13">D22*33</f>
        <v>693</v>
      </c>
      <c r="F22" s="33">
        <v>23</v>
      </c>
      <c r="G22" s="33">
        <f>F22*34</f>
        <v>782</v>
      </c>
      <c r="H22" s="33">
        <v>23</v>
      </c>
      <c r="I22" s="33">
        <f t="shared" ref="I22" si="14">H22*34</f>
        <v>782</v>
      </c>
      <c r="J22" s="33">
        <v>23</v>
      </c>
      <c r="K22" s="33">
        <f t="shared" ref="K22" si="15">J22*34</f>
        <v>782</v>
      </c>
      <c r="L22" s="46">
        <f t="shared" ref="L22:M22" si="16">SUM(D22,F22,H22,J22)</f>
        <v>90</v>
      </c>
      <c r="M22" s="34">
        <f t="shared" si="16"/>
        <v>3039</v>
      </c>
      <c r="N22" s="62">
        <f>M22/M32</f>
        <v>0.81825525040387725</v>
      </c>
      <c r="O22" s="52">
        <v>3190</v>
      </c>
    </row>
    <row r="23" spans="1:15" ht="16.5" thickBot="1" x14ac:dyDescent="0.3">
      <c r="A23" s="128" t="s">
        <v>36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15" ht="36.75" customHeight="1" x14ac:dyDescent="0.25">
      <c r="A24" s="129" t="s">
        <v>74</v>
      </c>
      <c r="B24" s="137" t="s">
        <v>49</v>
      </c>
      <c r="C24" s="138"/>
      <c r="D24" s="131"/>
      <c r="E24" s="131"/>
      <c r="F24" s="131"/>
      <c r="G24" s="131"/>
      <c r="H24" s="131"/>
      <c r="I24" s="131"/>
      <c r="J24" s="131"/>
      <c r="K24" s="132"/>
      <c r="L24" s="39"/>
      <c r="M24" s="133" t="s">
        <v>58</v>
      </c>
    </row>
    <row r="25" spans="1:15" ht="30.75" customHeight="1" x14ac:dyDescent="0.25">
      <c r="A25" s="130"/>
      <c r="B25" s="139"/>
      <c r="C25" s="140"/>
      <c r="D25" s="135" t="s">
        <v>54</v>
      </c>
      <c r="E25" s="136"/>
      <c r="F25" s="135" t="s">
        <v>55</v>
      </c>
      <c r="G25" s="136"/>
      <c r="H25" s="135" t="s">
        <v>56</v>
      </c>
      <c r="I25" s="136"/>
      <c r="J25" s="135" t="s">
        <v>57</v>
      </c>
      <c r="K25" s="136"/>
      <c r="L25" s="41"/>
      <c r="M25" s="134"/>
    </row>
    <row r="26" spans="1:15" ht="152.25" customHeight="1" thickBot="1" x14ac:dyDescent="0.3">
      <c r="A26" s="30" t="s">
        <v>73</v>
      </c>
      <c r="B26" s="126" t="s">
        <v>48</v>
      </c>
      <c r="C26" s="127"/>
      <c r="D26" s="31">
        <v>10</v>
      </c>
      <c r="E26" s="31">
        <v>330</v>
      </c>
      <c r="F26" s="31">
        <v>10</v>
      </c>
      <c r="G26" s="31">
        <v>340</v>
      </c>
      <c r="H26" s="31">
        <v>10</v>
      </c>
      <c r="I26" s="31">
        <f>H26*34</f>
        <v>340</v>
      </c>
      <c r="J26" s="31">
        <v>10</v>
      </c>
      <c r="K26" s="31">
        <v>340</v>
      </c>
      <c r="L26" s="49">
        <f>SUM(D26,F26,H26,J26)</f>
        <v>40</v>
      </c>
      <c r="M26" s="29">
        <f>330+340+340+340</f>
        <v>1350</v>
      </c>
    </row>
    <row r="29" spans="1:15" ht="15.75" thickBot="1" x14ac:dyDescent="0.3"/>
    <row r="30" spans="1:15" ht="24" thickBot="1" x14ac:dyDescent="0.3">
      <c r="B30" s="182" t="s">
        <v>89</v>
      </c>
      <c r="C30" s="183"/>
      <c r="D30" s="78">
        <v>5</v>
      </c>
      <c r="E30" s="78">
        <f>D30*33</f>
        <v>165</v>
      </c>
      <c r="F30" s="78">
        <v>5</v>
      </c>
      <c r="G30" s="78">
        <f>F30*34</f>
        <v>170</v>
      </c>
      <c r="H30" s="78">
        <v>5</v>
      </c>
      <c r="I30" s="78">
        <f>H30*34</f>
        <v>170</v>
      </c>
      <c r="J30" s="78">
        <v>5</v>
      </c>
      <c r="K30" s="78">
        <f>J30*34</f>
        <v>170</v>
      </c>
      <c r="L30" s="79">
        <f>SUM(D30,F30,H30,J30)</f>
        <v>20</v>
      </c>
      <c r="M30" s="80">
        <f>E30+G30+I30+K30</f>
        <v>675</v>
      </c>
      <c r="N30" s="62">
        <f>M30/M32</f>
        <v>0.18174474959612277</v>
      </c>
      <c r="O30" s="52"/>
    </row>
    <row r="32" spans="1:15" x14ac:dyDescent="0.25">
      <c r="L32" s="61" t="s">
        <v>94</v>
      </c>
      <c r="M32" s="60">
        <f>M30+M20</f>
        <v>3714</v>
      </c>
    </row>
  </sheetData>
  <mergeCells count="36">
    <mergeCell ref="A12:A13"/>
    <mergeCell ref="A16:C16"/>
    <mergeCell ref="A18:C18"/>
    <mergeCell ref="F25:G25"/>
    <mergeCell ref="B24:C25"/>
    <mergeCell ref="D4:E4"/>
    <mergeCell ref="F4:G4"/>
    <mergeCell ref="H4:I4"/>
    <mergeCell ref="J4:K4"/>
    <mergeCell ref="A6:A7"/>
    <mergeCell ref="J25:K25"/>
    <mergeCell ref="O20:O21"/>
    <mergeCell ref="B26:C26"/>
    <mergeCell ref="M24:M25"/>
    <mergeCell ref="B30:C30"/>
    <mergeCell ref="A21:C21"/>
    <mergeCell ref="H25:I25"/>
    <mergeCell ref="A24:A25"/>
    <mergeCell ref="D24:K24"/>
    <mergeCell ref="D25:E25"/>
    <mergeCell ref="A1:M1"/>
    <mergeCell ref="A2:M2"/>
    <mergeCell ref="L3:M4"/>
    <mergeCell ref="A17:M17"/>
    <mergeCell ref="A23:M23"/>
    <mergeCell ref="D21:E21"/>
    <mergeCell ref="F21:G21"/>
    <mergeCell ref="H21:I21"/>
    <mergeCell ref="J21:K21"/>
    <mergeCell ref="L21:M21"/>
    <mergeCell ref="A19:C19"/>
    <mergeCell ref="A20:C20"/>
    <mergeCell ref="A22:C22"/>
    <mergeCell ref="A3:A4"/>
    <mergeCell ref="B3:B4"/>
    <mergeCell ref="D3:K3"/>
  </mergeCells>
  <pageMargins left="0.51181102362204722" right="0.31496062992125984" top="0.74803149606299213" bottom="0.74803149606299213" header="0.31496062992125984" footer="0.31496062992125984"/>
  <pageSetup paperSize="8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topLeftCell="A22" zoomScaleNormal="100" zoomScaleSheetLayoutView="100" workbookViewId="0">
      <selection activeCell="J16" sqref="J16:J17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11" width="8" customWidth="1"/>
    <col min="13" max="13" width="12" bestFit="1" customWidth="1"/>
    <col min="14" max="14" width="12.28515625" customWidth="1"/>
  </cols>
  <sheetData>
    <row r="1" spans="1:13" ht="31.5" customHeight="1" thickBot="1" x14ac:dyDescent="0.3">
      <c r="A1" s="172" t="s">
        <v>101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3" ht="15.75" x14ac:dyDescent="0.25">
      <c r="A2" s="175" t="s">
        <v>80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78"/>
    </row>
    <row r="3" spans="1:13" ht="31.5" customHeight="1" x14ac:dyDescent="0.25">
      <c r="A3" s="164" t="s">
        <v>0</v>
      </c>
      <c r="B3" s="165" t="s">
        <v>83</v>
      </c>
      <c r="C3" s="71" t="s">
        <v>84</v>
      </c>
      <c r="D3" s="166" t="s">
        <v>1</v>
      </c>
      <c r="E3" s="166"/>
      <c r="F3" s="166"/>
      <c r="G3" s="166"/>
      <c r="H3" s="166"/>
      <c r="I3" s="166"/>
      <c r="J3" s="166"/>
      <c r="K3" s="167"/>
      <c r="L3" s="168" t="s">
        <v>58</v>
      </c>
      <c r="M3" s="169"/>
    </row>
    <row r="4" spans="1:13" ht="15.75" x14ac:dyDescent="0.25">
      <c r="A4" s="164"/>
      <c r="B4" s="165"/>
      <c r="C4" s="68" t="s">
        <v>85</v>
      </c>
      <c r="D4" s="158" t="s">
        <v>54</v>
      </c>
      <c r="E4" s="159"/>
      <c r="F4" s="158" t="s">
        <v>55</v>
      </c>
      <c r="G4" s="159"/>
      <c r="H4" s="158" t="s">
        <v>56</v>
      </c>
      <c r="I4" s="159"/>
      <c r="J4" s="158" t="s">
        <v>57</v>
      </c>
      <c r="K4" s="159"/>
      <c r="L4" s="170"/>
      <c r="M4" s="171"/>
    </row>
    <row r="5" spans="1:13" ht="15.75" x14ac:dyDescent="0.25">
      <c r="A5" s="18" t="s">
        <v>43</v>
      </c>
      <c r="B5" s="6"/>
      <c r="C5" s="6"/>
      <c r="D5" s="51" t="s">
        <v>87</v>
      </c>
      <c r="E5" s="51" t="s">
        <v>88</v>
      </c>
      <c r="F5" s="51" t="s">
        <v>87</v>
      </c>
      <c r="G5" s="51" t="s">
        <v>88</v>
      </c>
      <c r="H5" s="51" t="s">
        <v>87</v>
      </c>
      <c r="I5" s="51" t="s">
        <v>88</v>
      </c>
      <c r="J5" s="51" t="s">
        <v>87</v>
      </c>
      <c r="K5" s="51" t="s">
        <v>88</v>
      </c>
      <c r="L5" s="42"/>
      <c r="M5" s="19"/>
    </row>
    <row r="6" spans="1:13" ht="15.75" x14ac:dyDescent="0.25">
      <c r="A6" s="187" t="s">
        <v>59</v>
      </c>
      <c r="B6" s="5" t="s">
        <v>8</v>
      </c>
      <c r="C6" s="1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3" ht="15.75" x14ac:dyDescent="0.25">
      <c r="A7" s="187"/>
      <c r="B7" s="5" t="s">
        <v>60</v>
      </c>
      <c r="C7" s="1"/>
      <c r="D7" s="8">
        <v>3</v>
      </c>
      <c r="E7" s="9">
        <f t="shared" ref="E7:E17" si="0">D7*33</f>
        <v>99</v>
      </c>
      <c r="F7" s="8">
        <v>3</v>
      </c>
      <c r="G7" s="9">
        <f t="shared" ref="G7:G17" si="1">F7*34</f>
        <v>102</v>
      </c>
      <c r="H7" s="8">
        <v>3</v>
      </c>
      <c r="I7" s="9">
        <f t="shared" ref="I7:I17" si="2">H7*34</f>
        <v>102</v>
      </c>
      <c r="J7" s="8">
        <v>3</v>
      </c>
      <c r="K7" s="9">
        <f t="shared" ref="K7:K17" si="3">J7*34</f>
        <v>102</v>
      </c>
      <c r="L7" s="43">
        <f t="shared" ref="L7:L17" si="4">SUM(D7,F7,H7,J7)</f>
        <v>12</v>
      </c>
      <c r="M7" s="20">
        <f>SUM(K7,I7,G7,E7)</f>
        <v>405</v>
      </c>
    </row>
    <row r="8" spans="1:13" ht="63" x14ac:dyDescent="0.25">
      <c r="A8" s="188" t="s">
        <v>70</v>
      </c>
      <c r="B8" s="32" t="s">
        <v>79</v>
      </c>
      <c r="C8" s="1"/>
      <c r="D8" s="190">
        <v>2</v>
      </c>
      <c r="E8" s="192">
        <f t="shared" si="0"/>
        <v>66</v>
      </c>
      <c r="F8" s="190">
        <v>2</v>
      </c>
      <c r="G8" s="192">
        <f t="shared" si="1"/>
        <v>68</v>
      </c>
      <c r="H8" s="190">
        <v>2</v>
      </c>
      <c r="I8" s="192">
        <f t="shared" si="2"/>
        <v>68</v>
      </c>
      <c r="J8" s="190">
        <v>1</v>
      </c>
      <c r="K8" s="192">
        <f t="shared" si="3"/>
        <v>34</v>
      </c>
      <c r="L8" s="192">
        <f t="shared" si="4"/>
        <v>7</v>
      </c>
      <c r="M8" s="194">
        <f t="shared" ref="M8" si="5">SUM(K8,I8,G8,E8)</f>
        <v>236</v>
      </c>
    </row>
    <row r="9" spans="1:13" ht="31.5" x14ac:dyDescent="0.25">
      <c r="A9" s="189"/>
      <c r="B9" s="32" t="s">
        <v>72</v>
      </c>
      <c r="C9" s="1"/>
      <c r="D9" s="191"/>
      <c r="E9" s="193"/>
      <c r="F9" s="191"/>
      <c r="G9" s="193"/>
      <c r="H9" s="191"/>
      <c r="I9" s="193"/>
      <c r="J9" s="191"/>
      <c r="K9" s="193"/>
      <c r="L9" s="193"/>
      <c r="M9" s="195"/>
    </row>
    <row r="10" spans="1:13" ht="15.75" x14ac:dyDescent="0.25">
      <c r="A10" s="21" t="s">
        <v>10</v>
      </c>
      <c r="B10" s="5" t="s">
        <v>10</v>
      </c>
      <c r="C10" s="1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3" ht="15.75" x14ac:dyDescent="0.25">
      <c r="A11" s="56" t="s">
        <v>37</v>
      </c>
      <c r="B11" s="58" t="s">
        <v>11</v>
      </c>
      <c r="C11" s="5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ref="M11:M16" si="6">SUM(K11,I11,G11,E11)</f>
        <v>540</v>
      </c>
    </row>
    <row r="12" spans="1:13" ht="47.25" x14ac:dyDescent="0.25">
      <c r="A12" s="57" t="s">
        <v>63</v>
      </c>
      <c r="B12" s="59" t="s">
        <v>64</v>
      </c>
      <c r="C12" s="1"/>
      <c r="D12" s="24">
        <v>2</v>
      </c>
      <c r="E12" s="9">
        <f t="shared" si="0"/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3" ht="111" customHeight="1" x14ac:dyDescent="0.25">
      <c r="A13" s="26" t="s">
        <v>65</v>
      </c>
      <c r="B13" s="25" t="s">
        <v>65</v>
      </c>
      <c r="C13" s="25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3" ht="31.5" x14ac:dyDescent="0.25">
      <c r="A14" s="143" t="s">
        <v>24</v>
      </c>
      <c r="B14" s="4" t="s">
        <v>25</v>
      </c>
      <c r="C14" s="4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6"/>
        <v>135</v>
      </c>
    </row>
    <row r="15" spans="1:13" ht="15.75" x14ac:dyDescent="0.25">
      <c r="A15" s="143"/>
      <c r="B15" s="1" t="s">
        <v>26</v>
      </c>
      <c r="C15" s="1"/>
      <c r="D15" s="8">
        <v>1</v>
      </c>
      <c r="E15" s="9">
        <f t="shared" si="0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si="3"/>
        <v>34</v>
      </c>
      <c r="L15" s="43">
        <f t="shared" si="4"/>
        <v>4</v>
      </c>
      <c r="M15" s="20">
        <f t="shared" si="6"/>
        <v>135</v>
      </c>
    </row>
    <row r="16" spans="1:13" ht="15.75" x14ac:dyDescent="0.25">
      <c r="A16" s="57" t="s">
        <v>27</v>
      </c>
      <c r="B16" s="1" t="s">
        <v>27</v>
      </c>
      <c r="C16" s="1"/>
      <c r="D16" s="8">
        <v>1</v>
      </c>
      <c r="E16" s="9">
        <f t="shared" si="0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3"/>
        <v>34</v>
      </c>
      <c r="L16" s="43">
        <f t="shared" si="4"/>
        <v>4</v>
      </c>
      <c r="M16" s="20">
        <f t="shared" si="6"/>
        <v>135</v>
      </c>
    </row>
    <row r="17" spans="1:15" ht="15.75" customHeight="1" x14ac:dyDescent="0.25">
      <c r="A17" s="57" t="s">
        <v>28</v>
      </c>
      <c r="B17" s="1" t="s">
        <v>28</v>
      </c>
      <c r="C17" s="1"/>
      <c r="D17" s="8">
        <v>2</v>
      </c>
      <c r="E17" s="9">
        <f t="shared" si="0"/>
        <v>66</v>
      </c>
      <c r="F17" s="8">
        <v>2</v>
      </c>
      <c r="G17" s="9">
        <f t="shared" si="1"/>
        <v>68</v>
      </c>
      <c r="H17" s="8">
        <v>2</v>
      </c>
      <c r="I17" s="9">
        <f t="shared" si="2"/>
        <v>68</v>
      </c>
      <c r="J17" s="8">
        <v>2</v>
      </c>
      <c r="K17" s="9">
        <f t="shared" si="3"/>
        <v>68</v>
      </c>
      <c r="L17" s="43">
        <f t="shared" si="4"/>
        <v>8</v>
      </c>
      <c r="M17" s="20">
        <f>SUM(K17,I17,G17,E17)</f>
        <v>270</v>
      </c>
    </row>
    <row r="18" spans="1:15" ht="32.25" customHeight="1" thickBot="1" x14ac:dyDescent="0.3">
      <c r="A18" s="144" t="s">
        <v>38</v>
      </c>
      <c r="B18" s="145"/>
      <c r="C18" s="145"/>
      <c r="D18" s="22">
        <f t="shared" ref="D18:K18" si="7">SUM(D6:D17)</f>
        <v>21</v>
      </c>
      <c r="E18" s="22">
        <f t="shared" si="7"/>
        <v>693</v>
      </c>
      <c r="F18" s="22">
        <f t="shared" si="7"/>
        <v>23</v>
      </c>
      <c r="G18" s="22">
        <f t="shared" si="7"/>
        <v>782</v>
      </c>
      <c r="H18" s="22">
        <f t="shared" si="7"/>
        <v>23</v>
      </c>
      <c r="I18" s="22">
        <f t="shared" si="7"/>
        <v>782</v>
      </c>
      <c r="J18" s="22">
        <f t="shared" si="7"/>
        <v>23</v>
      </c>
      <c r="K18" s="22">
        <f t="shared" si="7"/>
        <v>782</v>
      </c>
      <c r="L18" s="22">
        <f>SUM(D18,F18,H18,J18)</f>
        <v>90</v>
      </c>
      <c r="M18" s="23">
        <f>SUM(M6:M17)</f>
        <v>3039</v>
      </c>
    </row>
    <row r="19" spans="1:15" ht="16.5" thickBot="1" x14ac:dyDescent="0.3">
      <c r="A19" s="146" t="s">
        <v>44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</row>
    <row r="20" spans="1:15" ht="108.75" customHeight="1" x14ac:dyDescent="0.25">
      <c r="A20" s="147" t="s">
        <v>67</v>
      </c>
      <c r="B20" s="148"/>
      <c r="C20" s="149"/>
      <c r="D20" s="12">
        <f>D24-D18</f>
        <v>0</v>
      </c>
      <c r="E20" s="11">
        <f>D20*33</f>
        <v>0</v>
      </c>
      <c r="F20" s="12">
        <f>F24-F18</f>
        <v>0</v>
      </c>
      <c r="G20" s="11">
        <f t="shared" ref="G20" si="8">F20*34</f>
        <v>0</v>
      </c>
      <c r="H20" s="12">
        <f>H24-H18</f>
        <v>0</v>
      </c>
      <c r="I20" s="11">
        <f>H20*34</f>
        <v>0</v>
      </c>
      <c r="J20" s="12">
        <f>J24-J18</f>
        <v>0</v>
      </c>
      <c r="K20" s="11">
        <f>J20*34</f>
        <v>0</v>
      </c>
      <c r="L20" s="44">
        <f>SUM(D20,F20,H20,J20)</f>
        <v>0</v>
      </c>
      <c r="M20" s="13">
        <f>SUM(E20,G20,I20,K20)</f>
        <v>0</v>
      </c>
    </row>
    <row r="21" spans="1:15" ht="23.25" x14ac:dyDescent="0.25">
      <c r="A21" s="150" t="s">
        <v>39</v>
      </c>
      <c r="B21" s="151"/>
      <c r="C21" s="151"/>
      <c r="D21" s="7">
        <f t="shared" ref="D21:J21" si="9">SUM(D20:D20)</f>
        <v>0</v>
      </c>
      <c r="E21" s="7">
        <f>D21*33</f>
        <v>0</v>
      </c>
      <c r="F21" s="7">
        <f t="shared" si="9"/>
        <v>0</v>
      </c>
      <c r="G21" s="7">
        <f t="shared" si="9"/>
        <v>0</v>
      </c>
      <c r="H21" s="7">
        <f t="shared" si="9"/>
        <v>0</v>
      </c>
      <c r="I21" s="7">
        <f t="shared" ref="I21:I24" si="10">H21*34</f>
        <v>0</v>
      </c>
      <c r="J21" s="7">
        <f t="shared" si="9"/>
        <v>0</v>
      </c>
      <c r="K21" s="7">
        <f t="shared" ref="K21:K24" si="11">J21*34</f>
        <v>0</v>
      </c>
      <c r="L21" s="45">
        <f t="shared" ref="L21:M24" si="12">SUM(D21,F21,H21,J21)</f>
        <v>0</v>
      </c>
      <c r="M21" s="14">
        <f>SUM(E21,G21,I21,K21)</f>
        <v>0</v>
      </c>
    </row>
    <row r="22" spans="1:15" ht="23.25" x14ac:dyDescent="0.25">
      <c r="A22" s="141" t="s">
        <v>46</v>
      </c>
      <c r="B22" s="142"/>
      <c r="C22" s="142"/>
      <c r="D22" s="7">
        <v>21</v>
      </c>
      <c r="E22" s="7">
        <f t="shared" ref="E22:E24" si="13">D22*33</f>
        <v>693</v>
      </c>
      <c r="F22" s="7">
        <v>23</v>
      </c>
      <c r="G22" s="7">
        <f>F22*34</f>
        <v>782</v>
      </c>
      <c r="H22" s="7">
        <v>23</v>
      </c>
      <c r="I22" s="7">
        <f t="shared" si="10"/>
        <v>782</v>
      </c>
      <c r="J22" s="7">
        <v>23</v>
      </c>
      <c r="K22" s="7">
        <f t="shared" si="11"/>
        <v>782</v>
      </c>
      <c r="L22" s="45">
        <f t="shared" si="12"/>
        <v>90</v>
      </c>
      <c r="M22" s="14">
        <f>SUM(E22,G22,I22,K22)</f>
        <v>3039</v>
      </c>
      <c r="O22" s="155" t="s">
        <v>93</v>
      </c>
    </row>
    <row r="23" spans="1:15" ht="23.25" x14ac:dyDescent="0.25">
      <c r="A23" s="184" t="s">
        <v>90</v>
      </c>
      <c r="B23" s="185"/>
      <c r="C23" s="186"/>
      <c r="D23" s="53"/>
      <c r="E23" s="53">
        <v>33</v>
      </c>
      <c r="F23" s="53"/>
      <c r="G23" s="53">
        <v>34</v>
      </c>
      <c r="H23" s="53"/>
      <c r="I23" s="53">
        <v>34</v>
      </c>
      <c r="J23" s="53"/>
      <c r="K23" s="53">
        <v>34</v>
      </c>
      <c r="L23" s="54"/>
      <c r="M23" s="55"/>
      <c r="O23" s="155"/>
    </row>
    <row r="24" spans="1:15" ht="49.5" customHeight="1" thickBot="1" x14ac:dyDescent="0.3">
      <c r="A24" s="123" t="s">
        <v>91</v>
      </c>
      <c r="B24" s="124"/>
      <c r="C24" s="125"/>
      <c r="D24" s="33">
        <v>21</v>
      </c>
      <c r="E24" s="33">
        <f t="shared" si="13"/>
        <v>693</v>
      </c>
      <c r="F24" s="33">
        <v>23</v>
      </c>
      <c r="G24" s="33">
        <f>F24*34</f>
        <v>782</v>
      </c>
      <c r="H24" s="33">
        <v>23</v>
      </c>
      <c r="I24" s="33">
        <f t="shared" si="10"/>
        <v>782</v>
      </c>
      <c r="J24" s="33">
        <v>23</v>
      </c>
      <c r="K24" s="33">
        <f t="shared" si="11"/>
        <v>782</v>
      </c>
      <c r="L24" s="46">
        <f t="shared" si="12"/>
        <v>90</v>
      </c>
      <c r="M24" s="34">
        <f t="shared" si="12"/>
        <v>3039</v>
      </c>
      <c r="N24" s="62">
        <f>M24/M34</f>
        <v>0.81825525040387725</v>
      </c>
      <c r="O24" s="52">
        <v>3190</v>
      </c>
    </row>
    <row r="25" spans="1:15" ht="16.5" thickBot="1" x14ac:dyDescent="0.3">
      <c r="A25" s="128" t="s">
        <v>36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5" ht="54" customHeight="1" x14ac:dyDescent="0.25">
      <c r="A26" s="129" t="s">
        <v>74</v>
      </c>
      <c r="B26" s="137" t="s">
        <v>49</v>
      </c>
      <c r="C26" s="138"/>
      <c r="D26" s="131"/>
      <c r="E26" s="131"/>
      <c r="F26" s="131"/>
      <c r="G26" s="131"/>
      <c r="H26" s="131"/>
      <c r="I26" s="131"/>
      <c r="J26" s="131"/>
      <c r="K26" s="132"/>
      <c r="L26" s="39"/>
      <c r="M26" s="133" t="s">
        <v>58</v>
      </c>
    </row>
    <row r="27" spans="1:15" ht="20.25" customHeight="1" x14ac:dyDescent="0.25">
      <c r="A27" s="130"/>
      <c r="B27" s="139"/>
      <c r="C27" s="140"/>
      <c r="D27" s="135" t="s">
        <v>54</v>
      </c>
      <c r="E27" s="136"/>
      <c r="F27" s="135" t="s">
        <v>55</v>
      </c>
      <c r="G27" s="136"/>
      <c r="H27" s="135" t="s">
        <v>56</v>
      </c>
      <c r="I27" s="136"/>
      <c r="J27" s="135" t="s">
        <v>57</v>
      </c>
      <c r="K27" s="136"/>
      <c r="L27" s="41"/>
      <c r="M27" s="134"/>
    </row>
    <row r="28" spans="1:15" ht="152.25" customHeight="1" thickBot="1" x14ac:dyDescent="0.3">
      <c r="A28" s="30" t="s">
        <v>73</v>
      </c>
      <c r="B28" s="126" t="s">
        <v>48</v>
      </c>
      <c r="C28" s="127"/>
      <c r="D28" s="31">
        <v>10</v>
      </c>
      <c r="E28" s="31">
        <v>330</v>
      </c>
      <c r="F28" s="31">
        <v>10</v>
      </c>
      <c r="G28" s="31">
        <v>340</v>
      </c>
      <c r="H28" s="31">
        <v>10</v>
      </c>
      <c r="I28" s="31">
        <f>H28*34</f>
        <v>340</v>
      </c>
      <c r="J28" s="31">
        <v>10</v>
      </c>
      <c r="K28" s="31">
        <v>340</v>
      </c>
      <c r="L28" s="49">
        <f>SUM(D28,F28,H28,J28)</f>
        <v>40</v>
      </c>
      <c r="M28" s="29">
        <f>330+340+340+340</f>
        <v>1350</v>
      </c>
    </row>
    <row r="30" spans="1:15" hidden="1" x14ac:dyDescent="0.25"/>
    <row r="31" spans="1:15" ht="15.75" thickBot="1" x14ac:dyDescent="0.3"/>
    <row r="32" spans="1:15" ht="24" thickBot="1" x14ac:dyDescent="0.3">
      <c r="B32" s="182" t="s">
        <v>89</v>
      </c>
      <c r="C32" s="183"/>
      <c r="D32" s="78">
        <v>5</v>
      </c>
      <c r="E32" s="78">
        <f>D32*33</f>
        <v>165</v>
      </c>
      <c r="F32" s="78">
        <v>5</v>
      </c>
      <c r="G32" s="78">
        <f>F32*34</f>
        <v>170</v>
      </c>
      <c r="H32" s="78">
        <v>5</v>
      </c>
      <c r="I32" s="78">
        <f>H32*34</f>
        <v>170</v>
      </c>
      <c r="J32" s="78">
        <v>5</v>
      </c>
      <c r="K32" s="78">
        <f>J32*34</f>
        <v>170</v>
      </c>
      <c r="L32" s="79">
        <f>SUM(D32,F32,H32,J32)</f>
        <v>20</v>
      </c>
      <c r="M32" s="80">
        <f>E32+G32+I32+K32</f>
        <v>675</v>
      </c>
      <c r="N32" s="62">
        <f>M32/M34</f>
        <v>0.18174474959612277</v>
      </c>
      <c r="O32" s="52"/>
    </row>
    <row r="34" spans="12:13" x14ac:dyDescent="0.25">
      <c r="L34" s="61" t="s">
        <v>94</v>
      </c>
      <c r="M34" s="64">
        <f>M32+M22</f>
        <v>3714</v>
      </c>
    </row>
  </sheetData>
  <mergeCells count="42">
    <mergeCell ref="O22:O23"/>
    <mergeCell ref="H27:I27"/>
    <mergeCell ref="J27:K27"/>
    <mergeCell ref="B28:C28"/>
    <mergeCell ref="B32:C32"/>
    <mergeCell ref="A22:C22"/>
    <mergeCell ref="A23:C23"/>
    <mergeCell ref="A24:C24"/>
    <mergeCell ref="A25:M25"/>
    <mergeCell ref="A21:C21"/>
    <mergeCell ref="A26:A27"/>
    <mergeCell ref="B26:C27"/>
    <mergeCell ref="D26:K26"/>
    <mergeCell ref="M26:M27"/>
    <mergeCell ref="D27:E27"/>
    <mergeCell ref="F27:G27"/>
    <mergeCell ref="A6:A7"/>
    <mergeCell ref="A14:A15"/>
    <mergeCell ref="A18:C18"/>
    <mergeCell ref="A19:M19"/>
    <mergeCell ref="A20:C20"/>
    <mergeCell ref="A8:A9"/>
    <mergeCell ref="D8:D9"/>
    <mergeCell ref="E8:E9"/>
    <mergeCell ref="F8:F9"/>
    <mergeCell ref="G8:G9"/>
    <mergeCell ref="M8:M9"/>
    <mergeCell ref="I8:I9"/>
    <mergeCell ref="J8:J9"/>
    <mergeCell ref="K8:K9"/>
    <mergeCell ref="L8:L9"/>
    <mergeCell ref="H8:H9"/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2"/>
  <sheetViews>
    <sheetView topLeftCell="A10" zoomScaleNormal="100" zoomScaleSheetLayoutView="80" workbookViewId="0">
      <selection activeCell="J16" sqref="J16:J17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9.25" customHeight="1" thickBot="1" x14ac:dyDescent="0.3">
      <c r="A1" s="172" t="s">
        <v>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ht="15.75" x14ac:dyDescent="0.25">
      <c r="A2" s="175" t="s">
        <v>81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78"/>
    </row>
    <row r="3" spans="1:13" ht="31.5" customHeight="1" x14ac:dyDescent="0.25">
      <c r="A3" s="164" t="s">
        <v>0</v>
      </c>
      <c r="B3" s="165" t="s">
        <v>29</v>
      </c>
      <c r="C3" s="67" t="s">
        <v>61</v>
      </c>
      <c r="D3" s="166" t="s">
        <v>1</v>
      </c>
      <c r="E3" s="166"/>
      <c r="F3" s="166"/>
      <c r="G3" s="166"/>
      <c r="H3" s="166"/>
      <c r="I3" s="166"/>
      <c r="J3" s="166"/>
      <c r="K3" s="167"/>
      <c r="L3" s="168" t="s">
        <v>58</v>
      </c>
      <c r="M3" s="169"/>
    </row>
    <row r="4" spans="1:13" ht="15.75" x14ac:dyDescent="0.25">
      <c r="A4" s="164"/>
      <c r="B4" s="165"/>
      <c r="C4" s="68" t="s">
        <v>2</v>
      </c>
      <c r="D4" s="158" t="s">
        <v>54</v>
      </c>
      <c r="E4" s="159"/>
      <c r="F4" s="158" t="s">
        <v>55</v>
      </c>
      <c r="G4" s="159"/>
      <c r="H4" s="158" t="s">
        <v>56</v>
      </c>
      <c r="I4" s="159"/>
      <c r="J4" s="158" t="s">
        <v>57</v>
      </c>
      <c r="K4" s="159"/>
      <c r="L4" s="170"/>
      <c r="M4" s="171"/>
    </row>
    <row r="5" spans="1:13" ht="15.75" x14ac:dyDescent="0.25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3" ht="15.75" x14ac:dyDescent="0.25">
      <c r="A6" s="143" t="s">
        <v>59</v>
      </c>
      <c r="B6" s="58" t="s">
        <v>8</v>
      </c>
      <c r="C6" s="72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3" ht="15.75" x14ac:dyDescent="0.25">
      <c r="A7" s="143"/>
      <c r="B7" s="58" t="s">
        <v>60</v>
      </c>
      <c r="C7" s="72"/>
      <c r="D7" s="8">
        <v>4</v>
      </c>
      <c r="E7" s="9">
        <f t="shared" ref="E7:E15" si="0">D7*33</f>
        <v>132</v>
      </c>
      <c r="F7" s="8">
        <v>4</v>
      </c>
      <c r="G7" s="9">
        <f t="shared" ref="G7:G15" si="1">F7*34</f>
        <v>136</v>
      </c>
      <c r="H7" s="8">
        <v>4</v>
      </c>
      <c r="I7" s="9">
        <f t="shared" ref="I7:I15" si="2">H7*34</f>
        <v>136</v>
      </c>
      <c r="J7" s="8">
        <v>4</v>
      </c>
      <c r="K7" s="9">
        <f t="shared" ref="K7:K15" si="3">J7*34</f>
        <v>136</v>
      </c>
      <c r="L7" s="43">
        <f t="shared" ref="L7:L15" si="4">SUM(D7,F7,H7,J7)</f>
        <v>16</v>
      </c>
      <c r="M7" s="20">
        <f>SUM(K7,I7,G7,E7)</f>
        <v>540</v>
      </c>
    </row>
    <row r="8" spans="1:13" ht="15.75" x14ac:dyDescent="0.25">
      <c r="A8" s="74" t="s">
        <v>10</v>
      </c>
      <c r="B8" s="58" t="s">
        <v>10</v>
      </c>
      <c r="C8" s="72"/>
      <c r="D8" s="27"/>
      <c r="E8" s="27"/>
      <c r="F8" s="8">
        <v>2</v>
      </c>
      <c r="G8" s="9">
        <f t="shared" si="1"/>
        <v>68</v>
      </c>
      <c r="H8" s="8">
        <v>2</v>
      </c>
      <c r="I8" s="9">
        <f t="shared" si="2"/>
        <v>68</v>
      </c>
      <c r="J8" s="8">
        <v>2</v>
      </c>
      <c r="K8" s="9">
        <f t="shared" si="3"/>
        <v>68</v>
      </c>
      <c r="L8" s="43">
        <f t="shared" si="4"/>
        <v>6</v>
      </c>
      <c r="M8" s="20">
        <f>SUM(K8,I8,G8,E8)</f>
        <v>204</v>
      </c>
    </row>
    <row r="9" spans="1:13" ht="15.75" x14ac:dyDescent="0.25">
      <c r="A9" s="57" t="s">
        <v>37</v>
      </c>
      <c r="B9" s="58" t="s">
        <v>11</v>
      </c>
      <c r="C9" s="58"/>
      <c r="D9" s="24">
        <v>4</v>
      </c>
      <c r="E9" s="9">
        <f t="shared" si="0"/>
        <v>132</v>
      </c>
      <c r="F9" s="8">
        <v>4</v>
      </c>
      <c r="G9" s="9">
        <f t="shared" si="1"/>
        <v>136</v>
      </c>
      <c r="H9" s="8">
        <v>4</v>
      </c>
      <c r="I9" s="9">
        <f t="shared" si="2"/>
        <v>136</v>
      </c>
      <c r="J9" s="8">
        <v>4</v>
      </c>
      <c r="K9" s="9">
        <f>J9*34</f>
        <v>136</v>
      </c>
      <c r="L9" s="43">
        <f t="shared" si="4"/>
        <v>16</v>
      </c>
      <c r="M9" s="20">
        <f t="shared" ref="M9:M14" si="5">SUM(K9,I9,G9,E9)</f>
        <v>540</v>
      </c>
    </row>
    <row r="10" spans="1:13" ht="47.25" x14ac:dyDescent="0.25">
      <c r="A10" s="57" t="s">
        <v>63</v>
      </c>
      <c r="B10" s="58" t="s">
        <v>64</v>
      </c>
      <c r="C10" s="72"/>
      <c r="D10" s="24">
        <v>2</v>
      </c>
      <c r="E10" s="9">
        <f t="shared" si="0"/>
        <v>66</v>
      </c>
      <c r="F10" s="24">
        <v>2</v>
      </c>
      <c r="G10" s="9">
        <f>F10*34</f>
        <v>68</v>
      </c>
      <c r="H10" s="24">
        <v>2</v>
      </c>
      <c r="I10" s="9">
        <f>H10*34</f>
        <v>68</v>
      </c>
      <c r="J10" s="24">
        <v>2</v>
      </c>
      <c r="K10" s="9">
        <f>J10*34</f>
        <v>68</v>
      </c>
      <c r="L10" s="43">
        <f t="shared" si="4"/>
        <v>8</v>
      </c>
      <c r="M10" s="20">
        <f>SUM(K10,I10,G10,E10)</f>
        <v>270</v>
      </c>
    </row>
    <row r="11" spans="1:13" ht="111" customHeight="1" x14ac:dyDescent="0.25">
      <c r="A11" s="75" t="s">
        <v>65</v>
      </c>
      <c r="B11" s="76" t="s">
        <v>65</v>
      </c>
      <c r="C11" s="76" t="s">
        <v>66</v>
      </c>
      <c r="D11" s="27"/>
      <c r="E11" s="27"/>
      <c r="F11" s="27"/>
      <c r="G11" s="27"/>
      <c r="H11" s="27"/>
      <c r="I11" s="28"/>
      <c r="J11" s="8">
        <v>1</v>
      </c>
      <c r="K11" s="9">
        <f t="shared" si="3"/>
        <v>34</v>
      </c>
      <c r="L11" s="43">
        <f t="shared" si="4"/>
        <v>1</v>
      </c>
      <c r="M11" s="20">
        <f>SUM(K11,I11,G11,E11)</f>
        <v>34</v>
      </c>
    </row>
    <row r="12" spans="1:13" ht="31.5" x14ac:dyDescent="0.25">
      <c r="A12" s="143" t="s">
        <v>24</v>
      </c>
      <c r="B12" s="77" t="s">
        <v>25</v>
      </c>
      <c r="C12" s="77"/>
      <c r="D12" s="8">
        <v>1</v>
      </c>
      <c r="E12" s="9">
        <f t="shared" si="0"/>
        <v>33</v>
      </c>
      <c r="F12" s="8">
        <v>1</v>
      </c>
      <c r="G12" s="9">
        <f t="shared" si="1"/>
        <v>34</v>
      </c>
      <c r="H12" s="24">
        <v>1</v>
      </c>
      <c r="I12" s="9">
        <f>H12*34</f>
        <v>34</v>
      </c>
      <c r="J12" s="24">
        <v>1</v>
      </c>
      <c r="K12" s="9">
        <f t="shared" si="3"/>
        <v>34</v>
      </c>
      <c r="L12" s="43">
        <f t="shared" si="4"/>
        <v>4</v>
      </c>
      <c r="M12" s="20">
        <f t="shared" si="5"/>
        <v>135</v>
      </c>
    </row>
    <row r="13" spans="1:13" ht="15.75" x14ac:dyDescent="0.25">
      <c r="A13" s="143"/>
      <c r="B13" s="72" t="s">
        <v>26</v>
      </c>
      <c r="C13" s="72"/>
      <c r="D13" s="8">
        <v>1</v>
      </c>
      <c r="E13" s="9">
        <f t="shared" si="0"/>
        <v>33</v>
      </c>
      <c r="F13" s="8">
        <v>1</v>
      </c>
      <c r="G13" s="9">
        <f t="shared" si="1"/>
        <v>34</v>
      </c>
      <c r="H13" s="8">
        <v>1</v>
      </c>
      <c r="I13" s="9">
        <f t="shared" si="2"/>
        <v>34</v>
      </c>
      <c r="J13" s="24">
        <v>1</v>
      </c>
      <c r="K13" s="9">
        <f t="shared" si="3"/>
        <v>34</v>
      </c>
      <c r="L13" s="43">
        <f t="shared" si="4"/>
        <v>4</v>
      </c>
      <c r="M13" s="20">
        <f t="shared" si="5"/>
        <v>135</v>
      </c>
    </row>
    <row r="14" spans="1:13" ht="15.75" x14ac:dyDescent="0.25">
      <c r="A14" s="57" t="s">
        <v>27</v>
      </c>
      <c r="B14" s="72" t="s">
        <v>27</v>
      </c>
      <c r="C14" s="72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8">
        <v>1</v>
      </c>
      <c r="I14" s="9">
        <f t="shared" si="2"/>
        <v>34</v>
      </c>
      <c r="J14" s="8">
        <v>1</v>
      </c>
      <c r="K14" s="9">
        <f t="shared" si="3"/>
        <v>34</v>
      </c>
      <c r="L14" s="43">
        <f t="shared" si="4"/>
        <v>4</v>
      </c>
      <c r="M14" s="20">
        <f t="shared" si="5"/>
        <v>135</v>
      </c>
    </row>
    <row r="15" spans="1:13" ht="15.75" customHeight="1" x14ac:dyDescent="0.25">
      <c r="A15" s="57" t="s">
        <v>28</v>
      </c>
      <c r="B15" s="72" t="s">
        <v>28</v>
      </c>
      <c r="C15" s="72"/>
      <c r="D15" s="8">
        <v>2</v>
      </c>
      <c r="E15" s="9">
        <f t="shared" si="0"/>
        <v>66</v>
      </c>
      <c r="F15" s="8">
        <v>2</v>
      </c>
      <c r="G15" s="9">
        <f t="shared" si="1"/>
        <v>68</v>
      </c>
      <c r="H15" s="8">
        <v>2</v>
      </c>
      <c r="I15" s="9">
        <f t="shared" si="2"/>
        <v>68</v>
      </c>
      <c r="J15" s="8">
        <v>2</v>
      </c>
      <c r="K15" s="9">
        <f t="shared" si="3"/>
        <v>68</v>
      </c>
      <c r="L15" s="43">
        <f t="shared" si="4"/>
        <v>8</v>
      </c>
      <c r="M15" s="20">
        <f>SUM(K15,I15,G15,E15)</f>
        <v>270</v>
      </c>
    </row>
    <row r="16" spans="1:13" ht="32.25" customHeight="1" thickBot="1" x14ac:dyDescent="0.3">
      <c r="A16" s="144" t="s">
        <v>38</v>
      </c>
      <c r="B16" s="145"/>
      <c r="C16" s="145"/>
      <c r="D16" s="22">
        <f t="shared" ref="D16:K16" si="6">SUM(D6:D15)</f>
        <v>20</v>
      </c>
      <c r="E16" s="22">
        <f t="shared" si="6"/>
        <v>660</v>
      </c>
      <c r="F16" s="22">
        <f t="shared" si="6"/>
        <v>22</v>
      </c>
      <c r="G16" s="22">
        <f t="shared" si="6"/>
        <v>748</v>
      </c>
      <c r="H16" s="22">
        <f t="shared" si="6"/>
        <v>22</v>
      </c>
      <c r="I16" s="22">
        <f t="shared" si="6"/>
        <v>748</v>
      </c>
      <c r="J16" s="22">
        <f t="shared" si="6"/>
        <v>23</v>
      </c>
      <c r="K16" s="22">
        <f t="shared" si="6"/>
        <v>782</v>
      </c>
      <c r="L16" s="22">
        <f>SUM(D16,F16,H16,J16)</f>
        <v>87</v>
      </c>
      <c r="M16" s="23">
        <f>SUM(M6:M15)</f>
        <v>2938</v>
      </c>
    </row>
    <row r="17" spans="1:15" ht="16.5" thickBot="1" x14ac:dyDescent="0.3">
      <c r="A17" s="146" t="s">
        <v>44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</row>
    <row r="18" spans="1:15" ht="124.5" customHeight="1" x14ac:dyDescent="0.25">
      <c r="A18" s="152" t="s">
        <v>69</v>
      </c>
      <c r="B18" s="153"/>
      <c r="C18" s="154"/>
      <c r="D18" s="15">
        <f>D21-D16</f>
        <v>1</v>
      </c>
      <c r="E18" s="15">
        <f t="shared" ref="E18:M18" si="7">E21-E16</f>
        <v>33</v>
      </c>
      <c r="F18" s="15">
        <v>2</v>
      </c>
      <c r="G18" s="15">
        <f t="shared" si="7"/>
        <v>68</v>
      </c>
      <c r="H18" s="15">
        <v>2</v>
      </c>
      <c r="I18" s="15">
        <f t="shared" si="7"/>
        <v>68</v>
      </c>
      <c r="J18" s="15">
        <v>2</v>
      </c>
      <c r="K18" s="15">
        <f t="shared" si="7"/>
        <v>68</v>
      </c>
      <c r="L18" s="15">
        <f t="shared" si="7"/>
        <v>7</v>
      </c>
      <c r="M18" s="81">
        <f t="shared" si="7"/>
        <v>237</v>
      </c>
      <c r="O18" s="198" t="s">
        <v>93</v>
      </c>
    </row>
    <row r="19" spans="1:15" ht="37.5" customHeight="1" x14ac:dyDescent="0.25">
      <c r="A19" s="150" t="s">
        <v>39</v>
      </c>
      <c r="B19" s="151"/>
      <c r="C19" s="151"/>
      <c r="D19" s="37">
        <f>D18</f>
        <v>1</v>
      </c>
      <c r="E19" s="37">
        <f t="shared" ref="E19:M19" si="8">E18</f>
        <v>33</v>
      </c>
      <c r="F19" s="37">
        <f t="shared" si="8"/>
        <v>2</v>
      </c>
      <c r="G19" s="37">
        <f t="shared" si="8"/>
        <v>68</v>
      </c>
      <c r="H19" s="37">
        <f t="shared" si="8"/>
        <v>2</v>
      </c>
      <c r="I19" s="37">
        <f t="shared" si="8"/>
        <v>68</v>
      </c>
      <c r="J19" s="37">
        <f t="shared" si="8"/>
        <v>2</v>
      </c>
      <c r="K19" s="37">
        <f t="shared" si="8"/>
        <v>68</v>
      </c>
      <c r="L19" s="47">
        <f t="shared" ref="L19:M22" si="9">SUM(D19,F19,H19,J19)</f>
        <v>7</v>
      </c>
      <c r="M19" s="17">
        <f t="shared" si="8"/>
        <v>237</v>
      </c>
      <c r="N19" s="38"/>
      <c r="O19" s="198"/>
    </row>
    <row r="20" spans="1:15" ht="52.5" customHeight="1" x14ac:dyDescent="0.25">
      <c r="A20" s="141" t="s">
        <v>68</v>
      </c>
      <c r="B20" s="142"/>
      <c r="C20" s="142"/>
      <c r="D20" s="16">
        <f>D16+D19</f>
        <v>21</v>
      </c>
      <c r="E20" s="16">
        <f>D20*33</f>
        <v>693</v>
      </c>
      <c r="F20" s="16">
        <f>F16+F19</f>
        <v>24</v>
      </c>
      <c r="G20" s="16">
        <f t="shared" ref="G20" si="10">F20*34</f>
        <v>816</v>
      </c>
      <c r="H20" s="16">
        <f>H16+H19</f>
        <v>24</v>
      </c>
      <c r="I20" s="16">
        <f t="shared" ref="I20:I22" si="11">H20*34</f>
        <v>816</v>
      </c>
      <c r="J20" s="16">
        <f>J16+J19</f>
        <v>25</v>
      </c>
      <c r="K20" s="16">
        <f t="shared" ref="K20:K22" si="12">J20*34</f>
        <v>850</v>
      </c>
      <c r="L20" s="48">
        <f t="shared" si="9"/>
        <v>94</v>
      </c>
      <c r="M20" s="17">
        <f>SUM(E20,G20,I20,K20)</f>
        <v>3175</v>
      </c>
      <c r="N20" s="62">
        <f>M20/M32</f>
        <v>0.82467532467532467</v>
      </c>
      <c r="O20" s="52">
        <v>3190</v>
      </c>
    </row>
    <row r="21" spans="1:15" ht="52.5" hidden="1" customHeight="1" thickBot="1" x14ac:dyDescent="0.3">
      <c r="A21" s="123" t="s">
        <v>52</v>
      </c>
      <c r="B21" s="124"/>
      <c r="C21" s="125"/>
      <c r="D21" s="35">
        <v>21</v>
      </c>
      <c r="E21" s="33">
        <f>D21*33</f>
        <v>693</v>
      </c>
      <c r="F21" s="35">
        <v>24</v>
      </c>
      <c r="G21" s="33">
        <f>F21*34</f>
        <v>816</v>
      </c>
      <c r="H21" s="33">
        <v>24</v>
      </c>
      <c r="I21" s="33">
        <f t="shared" si="11"/>
        <v>816</v>
      </c>
      <c r="J21" s="33">
        <v>25</v>
      </c>
      <c r="K21" s="33">
        <f t="shared" si="12"/>
        <v>850</v>
      </c>
      <c r="L21" s="46">
        <f t="shared" si="9"/>
        <v>94</v>
      </c>
      <c r="M21" s="36">
        <f t="shared" si="9"/>
        <v>3175</v>
      </c>
    </row>
    <row r="22" spans="1:15" ht="44.25" customHeight="1" thickBot="1" x14ac:dyDescent="0.3">
      <c r="A22" s="123" t="s">
        <v>52</v>
      </c>
      <c r="B22" s="124"/>
      <c r="C22" s="125"/>
      <c r="D22" s="35">
        <v>21</v>
      </c>
      <c r="E22" s="33">
        <f>D22*33</f>
        <v>693</v>
      </c>
      <c r="F22" s="35">
        <v>26</v>
      </c>
      <c r="G22" s="33">
        <f>F22*34</f>
        <v>884</v>
      </c>
      <c r="H22" s="33">
        <v>26</v>
      </c>
      <c r="I22" s="33">
        <f t="shared" si="11"/>
        <v>884</v>
      </c>
      <c r="J22" s="33">
        <v>26</v>
      </c>
      <c r="K22" s="33">
        <f t="shared" si="12"/>
        <v>884</v>
      </c>
      <c r="L22" s="46">
        <f t="shared" si="9"/>
        <v>99</v>
      </c>
      <c r="M22" s="36">
        <f t="shared" si="9"/>
        <v>3345</v>
      </c>
    </row>
    <row r="23" spans="1:15" ht="16.5" thickBot="1" x14ac:dyDescent="0.3">
      <c r="A23" s="128" t="s">
        <v>36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</row>
    <row r="24" spans="1:15" ht="54" customHeight="1" x14ac:dyDescent="0.25">
      <c r="A24" s="129" t="s">
        <v>74</v>
      </c>
      <c r="B24" s="137" t="s">
        <v>49</v>
      </c>
      <c r="C24" s="138"/>
      <c r="D24" s="131"/>
      <c r="E24" s="131"/>
      <c r="F24" s="131"/>
      <c r="G24" s="131"/>
      <c r="H24" s="131"/>
      <c r="I24" s="131"/>
      <c r="J24" s="131"/>
      <c r="K24" s="132"/>
      <c r="L24" s="39"/>
      <c r="M24" s="133" t="s">
        <v>58</v>
      </c>
    </row>
    <row r="25" spans="1:15" ht="20.25" customHeight="1" x14ac:dyDescent="0.25">
      <c r="A25" s="130"/>
      <c r="B25" s="139"/>
      <c r="C25" s="140"/>
      <c r="D25" s="135" t="s">
        <v>54</v>
      </c>
      <c r="E25" s="136"/>
      <c r="F25" s="135" t="s">
        <v>55</v>
      </c>
      <c r="G25" s="136"/>
      <c r="H25" s="135" t="s">
        <v>56</v>
      </c>
      <c r="I25" s="136"/>
      <c r="J25" s="135" t="s">
        <v>57</v>
      </c>
      <c r="K25" s="136"/>
      <c r="L25" s="41"/>
      <c r="M25" s="134"/>
    </row>
    <row r="26" spans="1:15" ht="152.25" customHeight="1" thickBot="1" x14ac:dyDescent="0.3">
      <c r="A26" s="30" t="s">
        <v>73</v>
      </c>
      <c r="B26" s="126" t="s">
        <v>48</v>
      </c>
      <c r="C26" s="127"/>
      <c r="D26" s="31">
        <v>10</v>
      </c>
      <c r="E26" s="31">
        <v>330</v>
      </c>
      <c r="F26" s="31">
        <v>10</v>
      </c>
      <c r="G26" s="31">
        <v>340</v>
      </c>
      <c r="H26" s="31">
        <v>10</v>
      </c>
      <c r="I26" s="31">
        <f>H26*34</f>
        <v>340</v>
      </c>
      <c r="J26" s="31">
        <v>10</v>
      </c>
      <c r="K26" s="31">
        <v>340</v>
      </c>
      <c r="L26" s="49">
        <f>SUM(D26,F26,H26,J26)</f>
        <v>40</v>
      </c>
      <c r="M26" s="29">
        <f>330+340+340+340</f>
        <v>1350</v>
      </c>
    </row>
    <row r="28" spans="1:15" hidden="1" x14ac:dyDescent="0.25"/>
    <row r="29" spans="1:15" ht="15.75" thickBot="1" x14ac:dyDescent="0.3"/>
    <row r="30" spans="1:15" ht="24" thickBot="1" x14ac:dyDescent="0.3">
      <c r="B30" s="182" t="s">
        <v>89</v>
      </c>
      <c r="C30" s="183"/>
      <c r="D30" s="78">
        <v>5</v>
      </c>
      <c r="E30" s="78">
        <f>D30*33</f>
        <v>165</v>
      </c>
      <c r="F30" s="78">
        <v>5</v>
      </c>
      <c r="G30" s="78">
        <f>F30*34</f>
        <v>170</v>
      </c>
      <c r="H30" s="78">
        <v>5</v>
      </c>
      <c r="I30" s="78">
        <f>H30*34</f>
        <v>170</v>
      </c>
      <c r="J30" s="78">
        <v>5</v>
      </c>
      <c r="K30" s="78">
        <f>J30*34</f>
        <v>170</v>
      </c>
      <c r="L30" s="79">
        <f>SUM(D30,F30,H30,J30)</f>
        <v>20</v>
      </c>
      <c r="M30" s="80">
        <f>E30+G30+I30+K30</f>
        <v>675</v>
      </c>
      <c r="N30" s="62">
        <f>M30/M32</f>
        <v>0.17532467532467533</v>
      </c>
      <c r="O30" s="52"/>
    </row>
    <row r="32" spans="1:15" x14ac:dyDescent="0.25">
      <c r="L32" s="61" t="s">
        <v>94</v>
      </c>
      <c r="M32" s="63">
        <f>M30+M20</f>
        <v>3850</v>
      </c>
    </row>
  </sheetData>
  <mergeCells count="31">
    <mergeCell ref="O18:O19"/>
    <mergeCell ref="B30:C30"/>
    <mergeCell ref="D3:K3"/>
    <mergeCell ref="D4:E4"/>
    <mergeCell ref="F4:G4"/>
    <mergeCell ref="H4:I4"/>
    <mergeCell ref="J4:K4"/>
    <mergeCell ref="H25:I25"/>
    <mergeCell ref="J25:K25"/>
    <mergeCell ref="A18:C18"/>
    <mergeCell ref="A19:C19"/>
    <mergeCell ref="A20:C20"/>
    <mergeCell ref="A21:C21"/>
    <mergeCell ref="B26:C26"/>
    <mergeCell ref="M24:M25"/>
    <mergeCell ref="A24:A25"/>
    <mergeCell ref="B24:C25"/>
    <mergeCell ref="D24:K24"/>
    <mergeCell ref="D25:E25"/>
    <mergeCell ref="F25:G25"/>
    <mergeCell ref="A1:M1"/>
    <mergeCell ref="A2:M2"/>
    <mergeCell ref="L3:M4"/>
    <mergeCell ref="A17:M17"/>
    <mergeCell ref="A23:M23"/>
    <mergeCell ref="A6:A7"/>
    <mergeCell ref="A12:A13"/>
    <mergeCell ref="A16:C16"/>
    <mergeCell ref="A3:A4"/>
    <mergeCell ref="B3:B4"/>
    <mergeCell ref="A22:C22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4"/>
  <sheetViews>
    <sheetView topLeftCell="A13" zoomScaleNormal="100" zoomScaleSheetLayoutView="90" workbookViewId="0">
      <selection activeCell="J16" sqref="J16:J17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8.5" customHeight="1" thickBot="1" x14ac:dyDescent="0.3">
      <c r="A1" s="172" t="s">
        <v>102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ht="15.75" x14ac:dyDescent="0.25">
      <c r="A2" s="175" t="s">
        <v>81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78"/>
    </row>
    <row r="3" spans="1:13" ht="31.5" customHeight="1" x14ac:dyDescent="0.25">
      <c r="A3" s="164" t="s">
        <v>0</v>
      </c>
      <c r="B3" s="165" t="s">
        <v>29</v>
      </c>
      <c r="C3" s="67" t="s">
        <v>61</v>
      </c>
      <c r="D3" s="166" t="s">
        <v>86</v>
      </c>
      <c r="E3" s="166"/>
      <c r="F3" s="166"/>
      <c r="G3" s="166"/>
      <c r="H3" s="166"/>
      <c r="I3" s="166"/>
      <c r="J3" s="166"/>
      <c r="K3" s="167"/>
      <c r="L3" s="168" t="s">
        <v>58</v>
      </c>
      <c r="M3" s="169"/>
    </row>
    <row r="4" spans="1:13" ht="15.75" x14ac:dyDescent="0.25">
      <c r="A4" s="164"/>
      <c r="B4" s="165"/>
      <c r="C4" s="68" t="s">
        <v>2</v>
      </c>
      <c r="D4" s="158" t="s">
        <v>54</v>
      </c>
      <c r="E4" s="159"/>
      <c r="F4" s="158" t="s">
        <v>55</v>
      </c>
      <c r="G4" s="159"/>
      <c r="H4" s="158" t="s">
        <v>56</v>
      </c>
      <c r="I4" s="159"/>
      <c r="J4" s="158" t="s">
        <v>57</v>
      </c>
      <c r="K4" s="159"/>
      <c r="L4" s="170"/>
      <c r="M4" s="171"/>
    </row>
    <row r="5" spans="1:13" ht="15.75" x14ac:dyDescent="0.25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3" ht="15.75" x14ac:dyDescent="0.25">
      <c r="A6" s="143" t="s">
        <v>59</v>
      </c>
      <c r="B6" s="58" t="s">
        <v>8</v>
      </c>
      <c r="C6" s="72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3" ht="15.75" x14ac:dyDescent="0.25">
      <c r="A7" s="143"/>
      <c r="B7" s="58" t="s">
        <v>60</v>
      </c>
      <c r="C7" s="72"/>
      <c r="D7" s="8">
        <v>3</v>
      </c>
      <c r="E7" s="9">
        <f t="shared" ref="E7:E17" si="0">D7*33</f>
        <v>99</v>
      </c>
      <c r="F7" s="8">
        <v>3</v>
      </c>
      <c r="G7" s="9">
        <f t="shared" ref="G7:G17" si="1">F7*34</f>
        <v>102</v>
      </c>
      <c r="H7" s="8">
        <v>3</v>
      </c>
      <c r="I7" s="9">
        <f t="shared" ref="I7:I17" si="2">H7*34</f>
        <v>102</v>
      </c>
      <c r="J7" s="8">
        <v>3</v>
      </c>
      <c r="K7" s="9">
        <f t="shared" ref="K7:K17" si="3">J7*34</f>
        <v>102</v>
      </c>
      <c r="L7" s="43">
        <f t="shared" ref="L7:L17" si="4">SUM(D7,F7,H7,J7)</f>
        <v>12</v>
      </c>
      <c r="M7" s="20">
        <f>SUM(K7,I7,G7,E7)</f>
        <v>405</v>
      </c>
    </row>
    <row r="8" spans="1:13" ht="63" x14ac:dyDescent="0.25">
      <c r="A8" s="156" t="s">
        <v>70</v>
      </c>
      <c r="B8" s="73" t="s">
        <v>79</v>
      </c>
      <c r="C8" s="72"/>
      <c r="D8" s="190">
        <v>2</v>
      </c>
      <c r="E8" s="192">
        <f t="shared" si="0"/>
        <v>66</v>
      </c>
      <c r="F8" s="190">
        <v>2</v>
      </c>
      <c r="G8" s="192">
        <f t="shared" si="1"/>
        <v>68</v>
      </c>
      <c r="H8" s="190">
        <v>2</v>
      </c>
      <c r="I8" s="192">
        <f t="shared" si="2"/>
        <v>68</v>
      </c>
      <c r="J8" s="190">
        <v>1</v>
      </c>
      <c r="K8" s="192">
        <f t="shared" si="3"/>
        <v>34</v>
      </c>
      <c r="L8" s="192">
        <f t="shared" si="4"/>
        <v>7</v>
      </c>
      <c r="M8" s="194">
        <f t="shared" ref="M8" si="5">SUM(K8,I8,G8,E8)</f>
        <v>236</v>
      </c>
    </row>
    <row r="9" spans="1:13" ht="32.25" customHeight="1" x14ac:dyDescent="0.25">
      <c r="A9" s="157"/>
      <c r="B9" s="73" t="s">
        <v>72</v>
      </c>
      <c r="C9" s="72"/>
      <c r="D9" s="191"/>
      <c r="E9" s="193"/>
      <c r="F9" s="191"/>
      <c r="G9" s="193"/>
      <c r="H9" s="191"/>
      <c r="I9" s="193"/>
      <c r="J9" s="191"/>
      <c r="K9" s="193"/>
      <c r="L9" s="193"/>
      <c r="M9" s="195"/>
    </row>
    <row r="10" spans="1:13" ht="15.75" x14ac:dyDescent="0.25">
      <c r="A10" s="74" t="s">
        <v>10</v>
      </c>
      <c r="B10" s="58" t="s">
        <v>10</v>
      </c>
      <c r="C10" s="72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3" ht="15.75" x14ac:dyDescent="0.25">
      <c r="A11" s="57" t="s">
        <v>37</v>
      </c>
      <c r="B11" s="58" t="s">
        <v>11</v>
      </c>
      <c r="C11" s="58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ref="M11:M16" si="6">SUM(K11,I11,G11,E11)</f>
        <v>540</v>
      </c>
    </row>
    <row r="12" spans="1:13" ht="47.25" x14ac:dyDescent="0.25">
      <c r="A12" s="57" t="s">
        <v>63</v>
      </c>
      <c r="B12" s="58" t="s">
        <v>64</v>
      </c>
      <c r="C12" s="72"/>
      <c r="D12" s="24">
        <v>2</v>
      </c>
      <c r="E12" s="9">
        <f t="shared" si="0"/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3" ht="111" customHeight="1" x14ac:dyDescent="0.25">
      <c r="A13" s="75" t="s">
        <v>65</v>
      </c>
      <c r="B13" s="76" t="s">
        <v>65</v>
      </c>
      <c r="C13" s="76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3" ht="31.5" x14ac:dyDescent="0.25">
      <c r="A14" s="143" t="s">
        <v>24</v>
      </c>
      <c r="B14" s="77" t="s">
        <v>25</v>
      </c>
      <c r="C14" s="77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6"/>
        <v>135</v>
      </c>
    </row>
    <row r="15" spans="1:13" ht="15.75" x14ac:dyDescent="0.25">
      <c r="A15" s="143"/>
      <c r="B15" s="72" t="s">
        <v>26</v>
      </c>
      <c r="C15" s="72"/>
      <c r="D15" s="8">
        <v>1</v>
      </c>
      <c r="E15" s="9">
        <f t="shared" si="0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si="3"/>
        <v>34</v>
      </c>
      <c r="L15" s="43">
        <f t="shared" si="4"/>
        <v>4</v>
      </c>
      <c r="M15" s="20">
        <f t="shared" si="6"/>
        <v>135</v>
      </c>
    </row>
    <row r="16" spans="1:13" ht="15.75" x14ac:dyDescent="0.25">
      <c r="A16" s="57" t="s">
        <v>27</v>
      </c>
      <c r="B16" s="72" t="s">
        <v>27</v>
      </c>
      <c r="C16" s="72"/>
      <c r="D16" s="8">
        <v>1</v>
      </c>
      <c r="E16" s="9">
        <f t="shared" si="0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3"/>
        <v>34</v>
      </c>
      <c r="L16" s="43">
        <f t="shared" si="4"/>
        <v>4</v>
      </c>
      <c r="M16" s="20">
        <f t="shared" si="6"/>
        <v>135</v>
      </c>
    </row>
    <row r="17" spans="1:15" ht="15.75" customHeight="1" x14ac:dyDescent="0.25">
      <c r="A17" s="57" t="s">
        <v>28</v>
      </c>
      <c r="B17" s="72" t="s">
        <v>28</v>
      </c>
      <c r="C17" s="72"/>
      <c r="D17" s="8">
        <v>2</v>
      </c>
      <c r="E17" s="9">
        <f t="shared" si="0"/>
        <v>66</v>
      </c>
      <c r="F17" s="8">
        <v>2</v>
      </c>
      <c r="G17" s="9">
        <f t="shared" si="1"/>
        <v>68</v>
      </c>
      <c r="H17" s="8">
        <v>2</v>
      </c>
      <c r="I17" s="9">
        <f t="shared" si="2"/>
        <v>68</v>
      </c>
      <c r="J17" s="8">
        <v>2</v>
      </c>
      <c r="K17" s="9">
        <f t="shared" si="3"/>
        <v>68</v>
      </c>
      <c r="L17" s="43">
        <f t="shared" si="4"/>
        <v>8</v>
      </c>
      <c r="M17" s="20">
        <f>SUM(K17,I17,G17,E17)</f>
        <v>270</v>
      </c>
    </row>
    <row r="18" spans="1:15" ht="32.25" customHeight="1" thickBot="1" x14ac:dyDescent="0.3">
      <c r="A18" s="144" t="s">
        <v>38</v>
      </c>
      <c r="B18" s="145"/>
      <c r="C18" s="145"/>
      <c r="D18" s="22">
        <f t="shared" ref="D18:J18" si="7">SUM(D6:D17)</f>
        <v>21</v>
      </c>
      <c r="E18" s="22">
        <f t="shared" si="7"/>
        <v>693</v>
      </c>
      <c r="F18" s="22">
        <f t="shared" si="7"/>
        <v>23</v>
      </c>
      <c r="G18" s="22">
        <f>SUM(G6:G17)</f>
        <v>782</v>
      </c>
      <c r="H18" s="22">
        <f t="shared" si="7"/>
        <v>23</v>
      </c>
      <c r="I18" s="22">
        <f>SUM(I6:I17)</f>
        <v>782</v>
      </c>
      <c r="J18" s="22">
        <f t="shared" si="7"/>
        <v>23</v>
      </c>
      <c r="K18" s="22">
        <f>SUM(K6:K17)</f>
        <v>782</v>
      </c>
      <c r="L18" s="22">
        <f>SUM(D18,F18,H18,J18)</f>
        <v>90</v>
      </c>
      <c r="M18" s="23">
        <f>SUM(M6:M17)</f>
        <v>3039</v>
      </c>
    </row>
    <row r="19" spans="1:15" ht="16.5" thickBot="1" x14ac:dyDescent="0.3">
      <c r="A19" s="146" t="s">
        <v>44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</row>
    <row r="20" spans="1:15" ht="124.5" customHeight="1" x14ac:dyDescent="0.25">
      <c r="A20" s="152" t="s">
        <v>69</v>
      </c>
      <c r="B20" s="153"/>
      <c r="C20" s="154"/>
      <c r="D20" s="15">
        <f>D23-D18</f>
        <v>0</v>
      </c>
      <c r="E20" s="15">
        <f t="shared" ref="E20:M20" si="8">E23-E18</f>
        <v>0</v>
      </c>
      <c r="F20" s="15">
        <f t="shared" si="8"/>
        <v>1</v>
      </c>
      <c r="G20" s="15">
        <f t="shared" si="8"/>
        <v>34</v>
      </c>
      <c r="H20" s="15">
        <f t="shared" si="8"/>
        <v>1</v>
      </c>
      <c r="I20" s="15">
        <f t="shared" si="8"/>
        <v>34</v>
      </c>
      <c r="J20" s="15">
        <f t="shared" si="8"/>
        <v>2</v>
      </c>
      <c r="K20" s="15">
        <f t="shared" si="8"/>
        <v>68</v>
      </c>
      <c r="L20" s="15">
        <f t="shared" si="8"/>
        <v>4</v>
      </c>
      <c r="M20" s="81">
        <f t="shared" si="8"/>
        <v>136</v>
      </c>
      <c r="O20" s="198" t="s">
        <v>93</v>
      </c>
    </row>
    <row r="21" spans="1:15" ht="37.5" customHeight="1" x14ac:dyDescent="0.25">
      <c r="A21" s="150" t="s">
        <v>39</v>
      </c>
      <c r="B21" s="151"/>
      <c r="C21" s="151"/>
      <c r="D21" s="37">
        <f>D20</f>
        <v>0</v>
      </c>
      <c r="E21" s="37">
        <f t="shared" ref="E21:M21" si="9">E20</f>
        <v>0</v>
      </c>
      <c r="F21" s="37">
        <f t="shared" si="9"/>
        <v>1</v>
      </c>
      <c r="G21" s="37">
        <f t="shared" si="9"/>
        <v>34</v>
      </c>
      <c r="H21" s="37">
        <f t="shared" si="9"/>
        <v>1</v>
      </c>
      <c r="I21" s="37">
        <f t="shared" si="9"/>
        <v>34</v>
      </c>
      <c r="J21" s="37">
        <f t="shared" si="9"/>
        <v>2</v>
      </c>
      <c r="K21" s="37">
        <f t="shared" si="9"/>
        <v>68</v>
      </c>
      <c r="L21" s="47">
        <f t="shared" ref="L21:M24" si="10">SUM(D21,F21,H21,J21)</f>
        <v>4</v>
      </c>
      <c r="M21" s="17">
        <f t="shared" si="9"/>
        <v>136</v>
      </c>
      <c r="N21" s="38"/>
      <c r="O21" s="198"/>
    </row>
    <row r="22" spans="1:15" ht="52.5" customHeight="1" x14ac:dyDescent="0.25">
      <c r="A22" s="141" t="s">
        <v>68</v>
      </c>
      <c r="B22" s="142"/>
      <c r="C22" s="142"/>
      <c r="D22" s="16">
        <f>D18+D21</f>
        <v>21</v>
      </c>
      <c r="E22" s="16">
        <f>D22*33</f>
        <v>693</v>
      </c>
      <c r="F22" s="16">
        <f>F18+F21</f>
        <v>24</v>
      </c>
      <c r="G22" s="16">
        <f t="shared" ref="G22" si="11">F22*34</f>
        <v>816</v>
      </c>
      <c r="H22" s="16">
        <f>H18+H21</f>
        <v>24</v>
      </c>
      <c r="I22" s="16">
        <f t="shared" ref="I22:I24" si="12">H22*34</f>
        <v>816</v>
      </c>
      <c r="J22" s="16">
        <f>J18+J21</f>
        <v>25</v>
      </c>
      <c r="K22" s="16">
        <f t="shared" ref="K22:K24" si="13">J22*34</f>
        <v>850</v>
      </c>
      <c r="L22" s="48">
        <f t="shared" si="10"/>
        <v>94</v>
      </c>
      <c r="M22" s="17">
        <f>SUM(E22,G22,I22,K22)</f>
        <v>3175</v>
      </c>
      <c r="N22" s="62">
        <f>M22/M34</f>
        <v>0.82467532467532467</v>
      </c>
      <c r="O22" s="52">
        <v>3190</v>
      </c>
    </row>
    <row r="23" spans="1:15" ht="52.5" customHeight="1" thickBot="1" x14ac:dyDescent="0.3">
      <c r="A23" s="123" t="s">
        <v>95</v>
      </c>
      <c r="B23" s="124"/>
      <c r="C23" s="125"/>
      <c r="D23" s="35">
        <v>21</v>
      </c>
      <c r="E23" s="33">
        <f>D23*33</f>
        <v>693</v>
      </c>
      <c r="F23" s="35">
        <v>24</v>
      </c>
      <c r="G23" s="33">
        <f>F23*34</f>
        <v>816</v>
      </c>
      <c r="H23" s="33">
        <v>24</v>
      </c>
      <c r="I23" s="33">
        <f t="shared" si="12"/>
        <v>816</v>
      </c>
      <c r="J23" s="33">
        <v>25</v>
      </c>
      <c r="K23" s="33">
        <f t="shared" si="13"/>
        <v>850</v>
      </c>
      <c r="L23" s="46">
        <f t="shared" si="10"/>
        <v>94</v>
      </c>
      <c r="M23" s="36">
        <f t="shared" si="10"/>
        <v>3175</v>
      </c>
    </row>
    <row r="24" spans="1:15" ht="44.25" customHeight="1" thickBot="1" x14ac:dyDescent="0.3">
      <c r="A24" s="123" t="s">
        <v>52</v>
      </c>
      <c r="B24" s="124"/>
      <c r="C24" s="125"/>
      <c r="D24" s="35">
        <v>21</v>
      </c>
      <c r="E24" s="33">
        <f>D24*33</f>
        <v>693</v>
      </c>
      <c r="F24" s="35">
        <v>26</v>
      </c>
      <c r="G24" s="33">
        <f>F24*34</f>
        <v>884</v>
      </c>
      <c r="H24" s="33">
        <v>26</v>
      </c>
      <c r="I24" s="33">
        <f t="shared" si="12"/>
        <v>884</v>
      </c>
      <c r="J24" s="33">
        <v>26</v>
      </c>
      <c r="K24" s="33">
        <f t="shared" si="13"/>
        <v>884</v>
      </c>
      <c r="L24" s="46">
        <f t="shared" si="10"/>
        <v>99</v>
      </c>
      <c r="M24" s="36">
        <f t="shared" si="10"/>
        <v>3345</v>
      </c>
    </row>
    <row r="25" spans="1:15" ht="16.5" thickBot="1" x14ac:dyDescent="0.3">
      <c r="A25" s="128" t="s">
        <v>36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5" ht="54" customHeight="1" x14ac:dyDescent="0.25">
      <c r="A26" s="129" t="s">
        <v>74</v>
      </c>
      <c r="B26" s="137" t="s">
        <v>49</v>
      </c>
      <c r="C26" s="138"/>
      <c r="D26" s="131"/>
      <c r="E26" s="131"/>
      <c r="F26" s="131"/>
      <c r="G26" s="131"/>
      <c r="H26" s="131"/>
      <c r="I26" s="131"/>
      <c r="J26" s="131"/>
      <c r="K26" s="132"/>
      <c r="L26" s="39"/>
      <c r="M26" s="133" t="s">
        <v>58</v>
      </c>
    </row>
    <row r="27" spans="1:15" ht="20.25" customHeight="1" x14ac:dyDescent="0.25">
      <c r="A27" s="130"/>
      <c r="B27" s="139"/>
      <c r="C27" s="140"/>
      <c r="D27" s="135" t="s">
        <v>54</v>
      </c>
      <c r="E27" s="136"/>
      <c r="F27" s="135" t="s">
        <v>55</v>
      </c>
      <c r="G27" s="136"/>
      <c r="H27" s="135" t="s">
        <v>56</v>
      </c>
      <c r="I27" s="136"/>
      <c r="J27" s="135" t="s">
        <v>57</v>
      </c>
      <c r="K27" s="136"/>
      <c r="L27" s="41"/>
      <c r="M27" s="134"/>
    </row>
    <row r="28" spans="1:15" ht="152.25" customHeight="1" thickBot="1" x14ac:dyDescent="0.3">
      <c r="A28" s="30" t="s">
        <v>73</v>
      </c>
      <c r="B28" s="126" t="s">
        <v>48</v>
      </c>
      <c r="C28" s="127"/>
      <c r="D28" s="31">
        <v>10</v>
      </c>
      <c r="E28" s="31">
        <v>330</v>
      </c>
      <c r="F28" s="31">
        <v>10</v>
      </c>
      <c r="G28" s="31">
        <v>340</v>
      </c>
      <c r="H28" s="31">
        <v>10</v>
      </c>
      <c r="I28" s="31">
        <f>H28*34</f>
        <v>340</v>
      </c>
      <c r="J28" s="31">
        <v>10</v>
      </c>
      <c r="K28" s="31">
        <v>340</v>
      </c>
      <c r="L28" s="49">
        <f>SUM(D28,F28,H28,J28)</f>
        <v>40</v>
      </c>
      <c r="M28" s="29">
        <f>330+340+340+340</f>
        <v>1350</v>
      </c>
    </row>
    <row r="30" spans="1:15" hidden="1" x14ac:dyDescent="0.25"/>
    <row r="31" spans="1:15" ht="15.75" thickBot="1" x14ac:dyDescent="0.3"/>
    <row r="32" spans="1:15" ht="24" thickBot="1" x14ac:dyDescent="0.3">
      <c r="B32" s="182" t="s">
        <v>89</v>
      </c>
      <c r="C32" s="183"/>
      <c r="D32" s="78">
        <v>5</v>
      </c>
      <c r="E32" s="78">
        <f>D32*33</f>
        <v>165</v>
      </c>
      <c r="F32" s="78">
        <v>5</v>
      </c>
      <c r="G32" s="78">
        <f>F32*34</f>
        <v>170</v>
      </c>
      <c r="H32" s="78">
        <v>5</v>
      </c>
      <c r="I32" s="78">
        <f>H32*34</f>
        <v>170</v>
      </c>
      <c r="J32" s="78">
        <v>5</v>
      </c>
      <c r="K32" s="78">
        <f>J32*34</f>
        <v>170</v>
      </c>
      <c r="L32" s="79">
        <f>SUM(D32,F32,H32,J32)</f>
        <v>20</v>
      </c>
      <c r="M32" s="80">
        <f>E32+G32+I32+K32</f>
        <v>675</v>
      </c>
      <c r="N32" s="62">
        <f>M32/M34</f>
        <v>0.17532467532467533</v>
      </c>
    </row>
    <row r="34" spans="12:13" x14ac:dyDescent="0.25">
      <c r="L34" s="61" t="s">
        <v>94</v>
      </c>
      <c r="M34" s="63">
        <f>M32+M22</f>
        <v>3850</v>
      </c>
    </row>
  </sheetData>
  <mergeCells count="42">
    <mergeCell ref="O20:O21"/>
    <mergeCell ref="B32:C32"/>
    <mergeCell ref="I8:I9"/>
    <mergeCell ref="J8:J9"/>
    <mergeCell ref="K8:K9"/>
    <mergeCell ref="L8:L9"/>
    <mergeCell ref="A20:C20"/>
    <mergeCell ref="A21:C21"/>
    <mergeCell ref="A22:C22"/>
    <mergeCell ref="B28:C28"/>
    <mergeCell ref="M26:M27"/>
    <mergeCell ref="A24:C24"/>
    <mergeCell ref="A26:A27"/>
    <mergeCell ref="B26:C27"/>
    <mergeCell ref="D26:K26"/>
    <mergeCell ref="D27:E27"/>
    <mergeCell ref="D4:E4"/>
    <mergeCell ref="F4:G4"/>
    <mergeCell ref="H4:I4"/>
    <mergeCell ref="J4:K4"/>
    <mergeCell ref="M8:M9"/>
    <mergeCell ref="D8:D9"/>
    <mergeCell ref="E8:E9"/>
    <mergeCell ref="F8:F9"/>
    <mergeCell ref="G8:G9"/>
    <mergeCell ref="H8:H9"/>
    <mergeCell ref="F27:G27"/>
    <mergeCell ref="H27:I27"/>
    <mergeCell ref="J27:K27"/>
    <mergeCell ref="A1:M1"/>
    <mergeCell ref="A2:M2"/>
    <mergeCell ref="L3:M4"/>
    <mergeCell ref="A19:M19"/>
    <mergeCell ref="A25:M25"/>
    <mergeCell ref="A6:A7"/>
    <mergeCell ref="A8:A9"/>
    <mergeCell ref="A14:A15"/>
    <mergeCell ref="A18:C18"/>
    <mergeCell ref="A23:C23"/>
    <mergeCell ref="A3:A4"/>
    <mergeCell ref="B3:B4"/>
    <mergeCell ref="D3:K3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"/>
  <sheetViews>
    <sheetView zoomScaleNormal="100" zoomScaleSheetLayoutView="100" workbookViewId="0">
      <selection activeCell="J16" sqref="J16:J17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32.25" customHeight="1" thickBot="1" x14ac:dyDescent="0.3">
      <c r="A1" s="172" t="s">
        <v>97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ht="15.75" x14ac:dyDescent="0.25">
      <c r="A2" s="175" t="s">
        <v>81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78"/>
    </row>
    <row r="3" spans="1:13" ht="31.5" customHeight="1" x14ac:dyDescent="0.25">
      <c r="A3" s="164" t="s">
        <v>0</v>
      </c>
      <c r="B3" s="165" t="s">
        <v>29</v>
      </c>
      <c r="C3" s="70" t="s">
        <v>61</v>
      </c>
      <c r="D3" s="166" t="s">
        <v>86</v>
      </c>
      <c r="E3" s="166"/>
      <c r="F3" s="166"/>
      <c r="G3" s="166"/>
      <c r="H3" s="166"/>
      <c r="I3" s="166"/>
      <c r="J3" s="166"/>
      <c r="K3" s="167"/>
      <c r="L3" s="168" t="s">
        <v>58</v>
      </c>
      <c r="M3" s="169"/>
    </row>
    <row r="4" spans="1:13" ht="15.75" x14ac:dyDescent="0.25">
      <c r="A4" s="164"/>
      <c r="B4" s="165"/>
      <c r="C4" s="68" t="s">
        <v>2</v>
      </c>
      <c r="D4" s="158" t="s">
        <v>54</v>
      </c>
      <c r="E4" s="159"/>
      <c r="F4" s="158" t="s">
        <v>55</v>
      </c>
      <c r="G4" s="159"/>
      <c r="H4" s="158" t="s">
        <v>56</v>
      </c>
      <c r="I4" s="159"/>
      <c r="J4" s="158" t="s">
        <v>57</v>
      </c>
      <c r="K4" s="159"/>
      <c r="L4" s="170"/>
      <c r="M4" s="171"/>
    </row>
    <row r="5" spans="1:13" ht="15.75" x14ac:dyDescent="0.25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3" ht="25.5" customHeight="1" x14ac:dyDescent="0.25">
      <c r="A6" s="143" t="s">
        <v>59</v>
      </c>
      <c r="B6" s="58" t="s">
        <v>8</v>
      </c>
      <c r="C6" s="72"/>
      <c r="D6" s="8">
        <v>4</v>
      </c>
      <c r="E6" s="9">
        <f>D6*33</f>
        <v>132</v>
      </c>
      <c r="F6" s="8">
        <v>4</v>
      </c>
      <c r="G6" s="9">
        <f>F6*34</f>
        <v>136</v>
      </c>
      <c r="H6" s="8">
        <v>4</v>
      </c>
      <c r="I6" s="9">
        <f>H6*34</f>
        <v>136</v>
      </c>
      <c r="J6" s="8">
        <v>4</v>
      </c>
      <c r="K6" s="9">
        <f>J6*34</f>
        <v>136</v>
      </c>
      <c r="L6" s="43">
        <f>SUM(D6,F6,H6,J6)</f>
        <v>16</v>
      </c>
      <c r="M6" s="20">
        <f>SUM(K6,I6,G6,E6)</f>
        <v>540</v>
      </c>
    </row>
    <row r="7" spans="1:13" ht="15.75" x14ac:dyDescent="0.25">
      <c r="A7" s="143"/>
      <c r="B7" s="73" t="s">
        <v>60</v>
      </c>
      <c r="C7" s="72"/>
      <c r="D7" s="8">
        <v>3</v>
      </c>
      <c r="E7" s="9">
        <f t="shared" ref="E7:E17" si="0">D7*33</f>
        <v>99</v>
      </c>
      <c r="F7" s="8">
        <v>3</v>
      </c>
      <c r="G7" s="9">
        <f t="shared" ref="G7:G17" si="1">F7*34</f>
        <v>102</v>
      </c>
      <c r="H7" s="8">
        <v>3</v>
      </c>
      <c r="I7" s="9">
        <f t="shared" ref="I7:I17" si="2">H7*34</f>
        <v>102</v>
      </c>
      <c r="J7" s="8">
        <v>3</v>
      </c>
      <c r="K7" s="9">
        <f t="shared" ref="K7:K17" si="3">J7*34</f>
        <v>102</v>
      </c>
      <c r="L7" s="43">
        <f t="shared" ref="L7:L17" si="4">SUM(D7,F7,H7,J7)</f>
        <v>12</v>
      </c>
      <c r="M7" s="20">
        <f>SUM(K7,I7,G7,E7)</f>
        <v>405</v>
      </c>
    </row>
    <row r="8" spans="1:13" ht="63" x14ac:dyDescent="0.25">
      <c r="A8" s="156" t="s">
        <v>70</v>
      </c>
      <c r="B8" s="73" t="s">
        <v>79</v>
      </c>
      <c r="C8" s="72"/>
      <c r="D8" s="190">
        <v>2</v>
      </c>
      <c r="E8" s="192">
        <f t="shared" si="0"/>
        <v>66</v>
      </c>
      <c r="F8" s="190">
        <v>3</v>
      </c>
      <c r="G8" s="192">
        <f t="shared" si="1"/>
        <v>102</v>
      </c>
      <c r="H8" s="190">
        <v>3</v>
      </c>
      <c r="I8" s="192">
        <f t="shared" si="2"/>
        <v>102</v>
      </c>
      <c r="J8" s="190">
        <v>2</v>
      </c>
      <c r="K8" s="192">
        <f t="shared" si="3"/>
        <v>68</v>
      </c>
      <c r="L8" s="192">
        <f t="shared" si="4"/>
        <v>10</v>
      </c>
      <c r="M8" s="194">
        <f t="shared" ref="M8" si="5">SUM(K8,I8,G8,E8)</f>
        <v>338</v>
      </c>
    </row>
    <row r="9" spans="1:13" ht="32.25" customHeight="1" x14ac:dyDescent="0.25">
      <c r="A9" s="157"/>
      <c r="B9" s="73" t="s">
        <v>72</v>
      </c>
      <c r="C9" s="72"/>
      <c r="D9" s="191"/>
      <c r="E9" s="193"/>
      <c r="F9" s="191"/>
      <c r="G9" s="193"/>
      <c r="H9" s="191"/>
      <c r="I9" s="193"/>
      <c r="J9" s="191"/>
      <c r="K9" s="193"/>
      <c r="L9" s="193"/>
      <c r="M9" s="195"/>
    </row>
    <row r="10" spans="1:13" ht="15.75" x14ac:dyDescent="0.25">
      <c r="A10" s="74" t="s">
        <v>10</v>
      </c>
      <c r="B10" s="58" t="s">
        <v>10</v>
      </c>
      <c r="C10" s="72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3" ht="15.75" x14ac:dyDescent="0.25">
      <c r="A11" s="57" t="s">
        <v>37</v>
      </c>
      <c r="B11" s="58" t="s">
        <v>11</v>
      </c>
      <c r="C11" s="58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ref="M11:M16" si="6">SUM(K11,I11,G11,E11)</f>
        <v>540</v>
      </c>
    </row>
    <row r="12" spans="1:13" ht="47.25" x14ac:dyDescent="0.25">
      <c r="A12" s="57" t="s">
        <v>63</v>
      </c>
      <c r="B12" s="58" t="s">
        <v>64</v>
      </c>
      <c r="C12" s="72"/>
      <c r="D12" s="24">
        <v>2</v>
      </c>
      <c r="E12" s="9">
        <f t="shared" si="0"/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3" ht="111" customHeight="1" x14ac:dyDescent="0.25">
      <c r="A13" s="75" t="s">
        <v>65</v>
      </c>
      <c r="B13" s="76" t="s">
        <v>65</v>
      </c>
      <c r="C13" s="76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3" ht="31.5" x14ac:dyDescent="0.25">
      <c r="A14" s="143" t="s">
        <v>24</v>
      </c>
      <c r="B14" s="77" t="s">
        <v>25</v>
      </c>
      <c r="C14" s="77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6"/>
        <v>135</v>
      </c>
    </row>
    <row r="15" spans="1:13" ht="15.75" x14ac:dyDescent="0.25">
      <c r="A15" s="143"/>
      <c r="B15" s="72" t="s">
        <v>26</v>
      </c>
      <c r="C15" s="72"/>
      <c r="D15" s="8">
        <v>1</v>
      </c>
      <c r="E15" s="9">
        <f t="shared" si="0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si="3"/>
        <v>34</v>
      </c>
      <c r="L15" s="43">
        <f t="shared" si="4"/>
        <v>4</v>
      </c>
      <c r="M15" s="20">
        <f t="shared" si="6"/>
        <v>135</v>
      </c>
    </row>
    <row r="16" spans="1:13" ht="15.75" x14ac:dyDescent="0.25">
      <c r="A16" s="57" t="s">
        <v>27</v>
      </c>
      <c r="B16" s="72" t="s">
        <v>27</v>
      </c>
      <c r="C16" s="72"/>
      <c r="D16" s="8">
        <v>1</v>
      </c>
      <c r="E16" s="9">
        <f t="shared" si="0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3"/>
        <v>34</v>
      </c>
      <c r="L16" s="43">
        <f t="shared" si="4"/>
        <v>4</v>
      </c>
      <c r="M16" s="20">
        <f t="shared" si="6"/>
        <v>135</v>
      </c>
    </row>
    <row r="17" spans="1:15" ht="15.75" customHeight="1" x14ac:dyDescent="0.25">
      <c r="A17" s="57" t="s">
        <v>28</v>
      </c>
      <c r="B17" s="72" t="s">
        <v>28</v>
      </c>
      <c r="C17" s="72"/>
      <c r="D17" s="8">
        <v>2</v>
      </c>
      <c r="E17" s="9">
        <f t="shared" si="0"/>
        <v>66</v>
      </c>
      <c r="F17" s="8">
        <v>2</v>
      </c>
      <c r="G17" s="9">
        <f t="shared" si="1"/>
        <v>68</v>
      </c>
      <c r="H17" s="8">
        <v>2</v>
      </c>
      <c r="I17" s="9">
        <f t="shared" si="2"/>
        <v>68</v>
      </c>
      <c r="J17" s="8">
        <v>2</v>
      </c>
      <c r="K17" s="9">
        <f t="shared" si="3"/>
        <v>68</v>
      </c>
      <c r="L17" s="43">
        <f t="shared" si="4"/>
        <v>8</v>
      </c>
      <c r="M17" s="20">
        <f>SUM(K17,I17,G17,E17)</f>
        <v>270</v>
      </c>
    </row>
    <row r="18" spans="1:15" ht="32.25" customHeight="1" thickBot="1" x14ac:dyDescent="0.3">
      <c r="A18" s="144" t="s">
        <v>38</v>
      </c>
      <c r="B18" s="145"/>
      <c r="C18" s="145"/>
      <c r="D18" s="22">
        <f t="shared" ref="D18:J18" si="7">SUM(D6:D17)</f>
        <v>20</v>
      </c>
      <c r="E18" s="22">
        <f t="shared" si="7"/>
        <v>660</v>
      </c>
      <c r="F18" s="22">
        <f t="shared" si="7"/>
        <v>23</v>
      </c>
      <c r="G18" s="22">
        <f>SUM(G6:G17)</f>
        <v>782</v>
      </c>
      <c r="H18" s="22">
        <f t="shared" si="7"/>
        <v>23</v>
      </c>
      <c r="I18" s="22">
        <f>SUM(I6:I17)</f>
        <v>782</v>
      </c>
      <c r="J18" s="22">
        <f t="shared" si="7"/>
        <v>23</v>
      </c>
      <c r="K18" s="22">
        <f>SUM(K6:K17)</f>
        <v>782</v>
      </c>
      <c r="L18" s="22">
        <f>SUM(D18,F18,H18,J18)</f>
        <v>89</v>
      </c>
      <c r="M18" s="23">
        <f>SUM(M6:M17)</f>
        <v>3006</v>
      </c>
    </row>
    <row r="19" spans="1:15" ht="16.5" thickBot="1" x14ac:dyDescent="0.3">
      <c r="A19" s="146" t="s">
        <v>44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</row>
    <row r="20" spans="1:15" ht="124.5" customHeight="1" x14ac:dyDescent="0.25">
      <c r="A20" s="201" t="s">
        <v>69</v>
      </c>
      <c r="B20" s="202"/>
      <c r="C20" s="202"/>
      <c r="D20" s="11">
        <f t="shared" ref="D20:M20" si="8">D23-D18</f>
        <v>1</v>
      </c>
      <c r="E20" s="11">
        <f t="shared" si="8"/>
        <v>33</v>
      </c>
      <c r="F20" s="11">
        <f t="shared" si="8"/>
        <v>1</v>
      </c>
      <c r="G20" s="11">
        <f t="shared" si="8"/>
        <v>34</v>
      </c>
      <c r="H20" s="11">
        <f t="shared" si="8"/>
        <v>1</v>
      </c>
      <c r="I20" s="11">
        <f t="shared" si="8"/>
        <v>34</v>
      </c>
      <c r="J20" s="11">
        <f t="shared" si="8"/>
        <v>2</v>
      </c>
      <c r="K20" s="11">
        <f t="shared" si="8"/>
        <v>68</v>
      </c>
      <c r="L20" s="11">
        <f t="shared" si="8"/>
        <v>5</v>
      </c>
      <c r="M20" s="13">
        <f t="shared" si="8"/>
        <v>169</v>
      </c>
      <c r="O20" s="198" t="s">
        <v>93</v>
      </c>
    </row>
    <row r="21" spans="1:15" ht="37.5" customHeight="1" x14ac:dyDescent="0.25">
      <c r="A21" s="150" t="s">
        <v>39</v>
      </c>
      <c r="B21" s="151"/>
      <c r="C21" s="151"/>
      <c r="D21" s="37">
        <f>D20</f>
        <v>1</v>
      </c>
      <c r="E21" s="37">
        <f t="shared" ref="E21:M21" si="9">E20</f>
        <v>33</v>
      </c>
      <c r="F21" s="37">
        <f t="shared" si="9"/>
        <v>1</v>
      </c>
      <c r="G21" s="37">
        <f t="shared" si="9"/>
        <v>34</v>
      </c>
      <c r="H21" s="37">
        <f t="shared" si="9"/>
        <v>1</v>
      </c>
      <c r="I21" s="37">
        <f t="shared" si="9"/>
        <v>34</v>
      </c>
      <c r="J21" s="37">
        <f t="shared" si="9"/>
        <v>2</v>
      </c>
      <c r="K21" s="37">
        <f t="shared" si="9"/>
        <v>68</v>
      </c>
      <c r="L21" s="37">
        <f t="shared" ref="L21:M24" si="10">SUM(D21,F21,H21,J21)</f>
        <v>5</v>
      </c>
      <c r="M21" s="17">
        <f t="shared" si="9"/>
        <v>169</v>
      </c>
      <c r="N21" s="38"/>
      <c r="O21" s="198"/>
    </row>
    <row r="22" spans="1:15" ht="52.5" customHeight="1" x14ac:dyDescent="0.25">
      <c r="A22" s="141" t="s">
        <v>68</v>
      </c>
      <c r="B22" s="142"/>
      <c r="C22" s="142"/>
      <c r="D22" s="16">
        <f>D18+D21</f>
        <v>21</v>
      </c>
      <c r="E22" s="16">
        <f>D22*33</f>
        <v>693</v>
      </c>
      <c r="F22" s="16">
        <f>F18+F21</f>
        <v>24</v>
      </c>
      <c r="G22" s="16">
        <f t="shared" ref="G22" si="11">F22*34</f>
        <v>816</v>
      </c>
      <c r="H22" s="16">
        <f>H18+H21</f>
        <v>24</v>
      </c>
      <c r="I22" s="16">
        <f t="shared" ref="I22:I24" si="12">H22*34</f>
        <v>816</v>
      </c>
      <c r="J22" s="16">
        <f>J18+J21</f>
        <v>25</v>
      </c>
      <c r="K22" s="16">
        <f t="shared" ref="K22:K24" si="13">J22*34</f>
        <v>850</v>
      </c>
      <c r="L22" s="16">
        <f t="shared" si="10"/>
        <v>94</v>
      </c>
      <c r="M22" s="17">
        <f>SUM(E22,G22,I22,K22)</f>
        <v>3175</v>
      </c>
      <c r="N22" s="62">
        <f>M22/M34</f>
        <v>0.82467532467532467</v>
      </c>
      <c r="O22" s="52">
        <v>3190</v>
      </c>
    </row>
    <row r="23" spans="1:15" ht="52.5" customHeight="1" x14ac:dyDescent="0.25">
      <c r="A23" s="199" t="s">
        <v>95</v>
      </c>
      <c r="B23" s="200"/>
      <c r="C23" s="200"/>
      <c r="D23" s="82">
        <v>21</v>
      </c>
      <c r="E23" s="83">
        <f>D23*33</f>
        <v>693</v>
      </c>
      <c r="F23" s="82">
        <v>24</v>
      </c>
      <c r="G23" s="83">
        <f>F23*34</f>
        <v>816</v>
      </c>
      <c r="H23" s="83">
        <v>24</v>
      </c>
      <c r="I23" s="83">
        <f t="shared" si="12"/>
        <v>816</v>
      </c>
      <c r="J23" s="83">
        <v>25</v>
      </c>
      <c r="K23" s="83">
        <f t="shared" si="13"/>
        <v>850</v>
      </c>
      <c r="L23" s="83">
        <f t="shared" si="10"/>
        <v>94</v>
      </c>
      <c r="M23" s="84">
        <f t="shared" si="10"/>
        <v>3175</v>
      </c>
    </row>
    <row r="24" spans="1:15" ht="44.25" customHeight="1" thickBot="1" x14ac:dyDescent="0.3">
      <c r="A24" s="203" t="s">
        <v>52</v>
      </c>
      <c r="B24" s="204"/>
      <c r="C24" s="204"/>
      <c r="D24" s="35">
        <v>21</v>
      </c>
      <c r="E24" s="33">
        <f>D24*33</f>
        <v>693</v>
      </c>
      <c r="F24" s="35">
        <v>26</v>
      </c>
      <c r="G24" s="33">
        <f>F24*34</f>
        <v>884</v>
      </c>
      <c r="H24" s="33">
        <v>26</v>
      </c>
      <c r="I24" s="33">
        <f t="shared" si="12"/>
        <v>884</v>
      </c>
      <c r="J24" s="33">
        <v>26</v>
      </c>
      <c r="K24" s="33">
        <f t="shared" si="13"/>
        <v>884</v>
      </c>
      <c r="L24" s="33">
        <f t="shared" si="10"/>
        <v>99</v>
      </c>
      <c r="M24" s="36">
        <f t="shared" si="10"/>
        <v>3345</v>
      </c>
    </row>
    <row r="25" spans="1:15" ht="16.5" thickBot="1" x14ac:dyDescent="0.3">
      <c r="A25" s="128" t="s">
        <v>36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5" ht="54" customHeight="1" x14ac:dyDescent="0.25">
      <c r="A26" s="129" t="s">
        <v>74</v>
      </c>
      <c r="B26" s="137" t="s">
        <v>49</v>
      </c>
      <c r="C26" s="138"/>
      <c r="D26" s="131"/>
      <c r="E26" s="131"/>
      <c r="F26" s="131"/>
      <c r="G26" s="131"/>
      <c r="H26" s="131"/>
      <c r="I26" s="131"/>
      <c r="J26" s="131"/>
      <c r="K26" s="132"/>
      <c r="L26" s="39"/>
      <c r="M26" s="133" t="s">
        <v>58</v>
      </c>
    </row>
    <row r="27" spans="1:15" ht="20.25" customHeight="1" x14ac:dyDescent="0.25">
      <c r="A27" s="130"/>
      <c r="B27" s="139"/>
      <c r="C27" s="140"/>
      <c r="D27" s="135" t="s">
        <v>54</v>
      </c>
      <c r="E27" s="136"/>
      <c r="F27" s="135" t="s">
        <v>55</v>
      </c>
      <c r="G27" s="136"/>
      <c r="H27" s="135" t="s">
        <v>56</v>
      </c>
      <c r="I27" s="136"/>
      <c r="J27" s="135" t="s">
        <v>57</v>
      </c>
      <c r="K27" s="136"/>
      <c r="L27" s="41"/>
      <c r="M27" s="134"/>
    </row>
    <row r="28" spans="1:15" ht="152.25" customHeight="1" thickBot="1" x14ac:dyDescent="0.3">
      <c r="A28" s="30" t="s">
        <v>73</v>
      </c>
      <c r="B28" s="126" t="s">
        <v>48</v>
      </c>
      <c r="C28" s="127"/>
      <c r="D28" s="31">
        <v>10</v>
      </c>
      <c r="E28" s="31">
        <v>330</v>
      </c>
      <c r="F28" s="31">
        <v>10</v>
      </c>
      <c r="G28" s="31">
        <v>340</v>
      </c>
      <c r="H28" s="31">
        <v>10</v>
      </c>
      <c r="I28" s="31">
        <f>H28*34</f>
        <v>340</v>
      </c>
      <c r="J28" s="31">
        <v>10</v>
      </c>
      <c r="K28" s="31">
        <v>340</v>
      </c>
      <c r="L28" s="49">
        <f>SUM(D28,F28,H28,J28)</f>
        <v>40</v>
      </c>
      <c r="M28" s="29">
        <f>330+340+340+340</f>
        <v>1350</v>
      </c>
    </row>
    <row r="30" spans="1:15" hidden="1" x14ac:dyDescent="0.25"/>
    <row r="31" spans="1:15" ht="15.75" thickBot="1" x14ac:dyDescent="0.3"/>
    <row r="32" spans="1:15" ht="24" thickBot="1" x14ac:dyDescent="0.3">
      <c r="B32" s="182" t="s">
        <v>89</v>
      </c>
      <c r="C32" s="183"/>
      <c r="D32" s="78">
        <v>5</v>
      </c>
      <c r="E32" s="78">
        <f>D32*33</f>
        <v>165</v>
      </c>
      <c r="F32" s="78">
        <v>5</v>
      </c>
      <c r="G32" s="78">
        <f>F32*34</f>
        <v>170</v>
      </c>
      <c r="H32" s="78">
        <v>5</v>
      </c>
      <c r="I32" s="78">
        <f>H32*34</f>
        <v>170</v>
      </c>
      <c r="J32" s="78">
        <v>5</v>
      </c>
      <c r="K32" s="78">
        <f>J32*34</f>
        <v>170</v>
      </c>
      <c r="L32" s="79">
        <f>SUM(D32,F32,H32,J32)</f>
        <v>20</v>
      </c>
      <c r="M32" s="80">
        <f>E32+G32+I32+K32</f>
        <v>675</v>
      </c>
      <c r="N32" s="62">
        <f>M32/M34</f>
        <v>0.17532467532467533</v>
      </c>
    </row>
    <row r="34" spans="12:13" x14ac:dyDescent="0.25">
      <c r="L34" s="61" t="s">
        <v>94</v>
      </c>
      <c r="M34" s="63">
        <f>M32+M22</f>
        <v>3850</v>
      </c>
    </row>
  </sheetData>
  <mergeCells count="42">
    <mergeCell ref="O20:O21"/>
    <mergeCell ref="B32:C32"/>
    <mergeCell ref="I8:I9"/>
    <mergeCell ref="J8:J9"/>
    <mergeCell ref="K8:K9"/>
    <mergeCell ref="L8:L9"/>
    <mergeCell ref="A20:C20"/>
    <mergeCell ref="A21:C21"/>
    <mergeCell ref="A22:C22"/>
    <mergeCell ref="B28:C28"/>
    <mergeCell ref="M26:M27"/>
    <mergeCell ref="A24:C24"/>
    <mergeCell ref="A26:A27"/>
    <mergeCell ref="B26:C27"/>
    <mergeCell ref="D26:K26"/>
    <mergeCell ref="D27:E27"/>
    <mergeCell ref="D4:E4"/>
    <mergeCell ref="F4:G4"/>
    <mergeCell ref="H4:I4"/>
    <mergeCell ref="J4:K4"/>
    <mergeCell ref="M8:M9"/>
    <mergeCell ref="D8:D9"/>
    <mergeCell ref="E8:E9"/>
    <mergeCell ref="F8:F9"/>
    <mergeCell ref="G8:G9"/>
    <mergeCell ref="H8:H9"/>
    <mergeCell ref="F27:G27"/>
    <mergeCell ref="H27:I27"/>
    <mergeCell ref="J27:K27"/>
    <mergeCell ref="A1:M1"/>
    <mergeCell ref="A2:M2"/>
    <mergeCell ref="L3:M4"/>
    <mergeCell ref="A19:M19"/>
    <mergeCell ref="A25:M25"/>
    <mergeCell ref="A23:C23"/>
    <mergeCell ref="A6:A7"/>
    <mergeCell ref="A8:A9"/>
    <mergeCell ref="A14:A15"/>
    <mergeCell ref="A18:C18"/>
    <mergeCell ref="A3:A4"/>
    <mergeCell ref="B3:B4"/>
    <mergeCell ref="D3:K3"/>
  </mergeCells>
  <pageMargins left="0.70866141732283472" right="0.70866141732283472" top="0.74803149606299213" bottom="0.74803149606299213" header="0.31496062992125984" footer="0.31496062992125984"/>
  <pageSetup paperSize="8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28"/>
  <sheetViews>
    <sheetView topLeftCell="A7" zoomScaleNormal="100" workbookViewId="0">
      <selection activeCell="J16" sqref="J16:J17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28.5" customHeight="1" thickBot="1" x14ac:dyDescent="0.3">
      <c r="A1" s="205" t="s">
        <v>99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24" customHeight="1" x14ac:dyDescent="0.25">
      <c r="A2" s="175" t="s">
        <v>81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178"/>
    </row>
    <row r="3" spans="1:13" ht="31.5" customHeight="1" x14ac:dyDescent="0.25">
      <c r="A3" s="206" t="s">
        <v>0</v>
      </c>
      <c r="B3" s="207" t="s">
        <v>29</v>
      </c>
      <c r="C3" s="2" t="s">
        <v>61</v>
      </c>
      <c r="D3" s="208"/>
      <c r="E3" s="208"/>
      <c r="F3" s="208"/>
      <c r="G3" s="208"/>
      <c r="H3" s="208"/>
      <c r="I3" s="208"/>
      <c r="J3" s="208"/>
      <c r="K3" s="209"/>
      <c r="L3" s="210" t="s">
        <v>58</v>
      </c>
      <c r="M3" s="211"/>
    </row>
    <row r="4" spans="1:13" ht="15.75" x14ac:dyDescent="0.25">
      <c r="A4" s="206"/>
      <c r="B4" s="207"/>
      <c r="C4" s="3" t="s">
        <v>2</v>
      </c>
      <c r="D4" s="135" t="s">
        <v>54</v>
      </c>
      <c r="E4" s="136"/>
      <c r="F4" s="135" t="s">
        <v>55</v>
      </c>
      <c r="G4" s="136"/>
      <c r="H4" s="135" t="s">
        <v>56</v>
      </c>
      <c r="I4" s="136"/>
      <c r="J4" s="135" t="s">
        <v>57</v>
      </c>
      <c r="K4" s="136"/>
      <c r="L4" s="212"/>
      <c r="M4" s="213"/>
    </row>
    <row r="5" spans="1:13" ht="15.75" x14ac:dyDescent="0.25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3" ht="15.75" x14ac:dyDescent="0.25">
      <c r="A6" s="143" t="s">
        <v>59</v>
      </c>
      <c r="B6" s="58" t="s">
        <v>8</v>
      </c>
      <c r="C6" s="72"/>
      <c r="D6" s="8">
        <v>5</v>
      </c>
      <c r="E6" s="9">
        <f>D6*33</f>
        <v>165</v>
      </c>
      <c r="F6" s="8">
        <v>5</v>
      </c>
      <c r="G6" s="9">
        <f>F6*34</f>
        <v>170</v>
      </c>
      <c r="H6" s="8">
        <v>5</v>
      </c>
      <c r="I6" s="9">
        <f>H6*34</f>
        <v>170</v>
      </c>
      <c r="J6" s="8">
        <v>5</v>
      </c>
      <c r="K6" s="9">
        <f>J6*34</f>
        <v>170</v>
      </c>
      <c r="L6" s="43">
        <f>SUM(D6,F6,H6,J6)</f>
        <v>20</v>
      </c>
      <c r="M6" s="20">
        <f>SUM(K6,I6,G6,E6)</f>
        <v>675</v>
      </c>
    </row>
    <row r="7" spans="1:13" ht="15.75" x14ac:dyDescent="0.25">
      <c r="A7" s="143"/>
      <c r="B7" s="58" t="s">
        <v>60</v>
      </c>
      <c r="C7" s="72"/>
      <c r="D7" s="8">
        <v>3</v>
      </c>
      <c r="E7" s="9">
        <f t="shared" ref="E7:E17" si="0">D7*33</f>
        <v>99</v>
      </c>
      <c r="F7" s="8">
        <v>3</v>
      </c>
      <c r="G7" s="9">
        <f t="shared" ref="G7:G17" si="1">F7*34</f>
        <v>102</v>
      </c>
      <c r="H7" s="8">
        <v>3</v>
      </c>
      <c r="I7" s="9">
        <f t="shared" ref="I7:I17" si="2">H7*34</f>
        <v>102</v>
      </c>
      <c r="J7" s="8">
        <v>3</v>
      </c>
      <c r="K7" s="9">
        <f t="shared" ref="K7:K17" si="3">J7*34</f>
        <v>102</v>
      </c>
      <c r="L7" s="43">
        <f t="shared" ref="L7:L17" si="4">SUM(D7,F7,H7,J7)</f>
        <v>12</v>
      </c>
      <c r="M7" s="20">
        <f>SUM(K7,I7,G7,E7)</f>
        <v>405</v>
      </c>
    </row>
    <row r="8" spans="1:13" ht="63" x14ac:dyDescent="0.25">
      <c r="A8" s="156" t="s">
        <v>70</v>
      </c>
      <c r="B8" s="73" t="s">
        <v>79</v>
      </c>
      <c r="C8" s="72"/>
      <c r="D8" s="190">
        <v>2</v>
      </c>
      <c r="E8" s="192">
        <f t="shared" si="0"/>
        <v>66</v>
      </c>
      <c r="F8" s="190">
        <v>3</v>
      </c>
      <c r="G8" s="192">
        <f t="shared" si="1"/>
        <v>102</v>
      </c>
      <c r="H8" s="190">
        <v>3</v>
      </c>
      <c r="I8" s="192">
        <f t="shared" si="2"/>
        <v>102</v>
      </c>
      <c r="J8" s="190">
        <v>3</v>
      </c>
      <c r="K8" s="192">
        <f t="shared" si="3"/>
        <v>102</v>
      </c>
      <c r="L8" s="192">
        <f t="shared" si="4"/>
        <v>11</v>
      </c>
      <c r="M8" s="194">
        <f t="shared" ref="M8" si="5">SUM(K8,I8,G8,E8)</f>
        <v>372</v>
      </c>
    </row>
    <row r="9" spans="1:13" ht="32.25" customHeight="1" x14ac:dyDescent="0.25">
      <c r="A9" s="157"/>
      <c r="B9" s="73" t="s">
        <v>72</v>
      </c>
      <c r="C9" s="72"/>
      <c r="D9" s="191"/>
      <c r="E9" s="193"/>
      <c r="F9" s="191"/>
      <c r="G9" s="193"/>
      <c r="H9" s="191"/>
      <c r="I9" s="193"/>
      <c r="J9" s="191"/>
      <c r="K9" s="193"/>
      <c r="L9" s="193"/>
      <c r="M9" s="195"/>
    </row>
    <row r="10" spans="1:13" ht="15.75" x14ac:dyDescent="0.25">
      <c r="A10" s="74" t="s">
        <v>10</v>
      </c>
      <c r="B10" s="58" t="s">
        <v>10</v>
      </c>
      <c r="C10" s="72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3" ht="15.75" x14ac:dyDescent="0.25">
      <c r="A11" s="57" t="s">
        <v>37</v>
      </c>
      <c r="B11" s="58" t="s">
        <v>11</v>
      </c>
      <c r="C11" s="58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ref="M11:M16" si="6">SUM(K11,I11,G11,E11)</f>
        <v>540</v>
      </c>
    </row>
    <row r="12" spans="1:13" ht="47.25" x14ac:dyDescent="0.25">
      <c r="A12" s="57" t="s">
        <v>63</v>
      </c>
      <c r="B12" s="58" t="s">
        <v>64</v>
      </c>
      <c r="C12" s="72"/>
      <c r="D12" s="24">
        <v>2</v>
      </c>
      <c r="E12" s="9">
        <f t="shared" si="0"/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3" ht="111" customHeight="1" x14ac:dyDescent="0.25">
      <c r="A13" s="75" t="s">
        <v>65</v>
      </c>
      <c r="B13" s="76" t="s">
        <v>65</v>
      </c>
      <c r="C13" s="76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3" ht="31.5" x14ac:dyDescent="0.25">
      <c r="A14" s="143" t="s">
        <v>24</v>
      </c>
      <c r="B14" s="77" t="s">
        <v>25</v>
      </c>
      <c r="C14" s="77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6"/>
        <v>135</v>
      </c>
    </row>
    <row r="15" spans="1:13" ht="15.75" x14ac:dyDescent="0.25">
      <c r="A15" s="143"/>
      <c r="B15" s="72" t="s">
        <v>26</v>
      </c>
      <c r="C15" s="72"/>
      <c r="D15" s="8">
        <v>1</v>
      </c>
      <c r="E15" s="9">
        <f t="shared" si="0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si="3"/>
        <v>34</v>
      </c>
      <c r="L15" s="43">
        <f t="shared" si="4"/>
        <v>4</v>
      </c>
      <c r="M15" s="20">
        <f t="shared" si="6"/>
        <v>135</v>
      </c>
    </row>
    <row r="16" spans="1:13" ht="15.75" x14ac:dyDescent="0.25">
      <c r="A16" s="57" t="s">
        <v>27</v>
      </c>
      <c r="B16" s="72" t="s">
        <v>27</v>
      </c>
      <c r="C16" s="72"/>
      <c r="D16" s="8">
        <v>1</v>
      </c>
      <c r="E16" s="9">
        <f t="shared" si="0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3"/>
        <v>34</v>
      </c>
      <c r="L16" s="43">
        <f t="shared" si="4"/>
        <v>4</v>
      </c>
      <c r="M16" s="20">
        <f t="shared" si="6"/>
        <v>135</v>
      </c>
    </row>
    <row r="17" spans="1:13" ht="15.75" customHeight="1" x14ac:dyDescent="0.25">
      <c r="A17" s="57" t="s">
        <v>28</v>
      </c>
      <c r="B17" s="72" t="s">
        <v>28</v>
      </c>
      <c r="C17" s="72"/>
      <c r="D17" s="85">
        <v>2</v>
      </c>
      <c r="E17" s="9">
        <f t="shared" si="0"/>
        <v>66</v>
      </c>
      <c r="F17" s="85">
        <v>2</v>
      </c>
      <c r="G17" s="9">
        <f t="shared" si="1"/>
        <v>68</v>
      </c>
      <c r="H17" s="85">
        <v>2</v>
      </c>
      <c r="I17" s="9">
        <f t="shared" si="2"/>
        <v>68</v>
      </c>
      <c r="J17" s="85">
        <v>2</v>
      </c>
      <c r="K17" s="9">
        <f t="shared" si="3"/>
        <v>68</v>
      </c>
      <c r="L17" s="43">
        <f t="shared" si="4"/>
        <v>8</v>
      </c>
      <c r="M17" s="20">
        <f>SUM(K17,I17,G17,E17)</f>
        <v>270</v>
      </c>
    </row>
    <row r="18" spans="1:13" ht="32.25" customHeight="1" thickBot="1" x14ac:dyDescent="0.3">
      <c r="A18" s="144" t="s">
        <v>38</v>
      </c>
      <c r="B18" s="145"/>
      <c r="C18" s="145"/>
      <c r="D18" s="22">
        <f t="shared" ref="D18:J18" si="7">SUM(D6:D17)</f>
        <v>21</v>
      </c>
      <c r="E18" s="22">
        <f t="shared" si="7"/>
        <v>693</v>
      </c>
      <c r="F18" s="22">
        <f t="shared" si="7"/>
        <v>24</v>
      </c>
      <c r="G18" s="22">
        <f>SUM(G6:G17)</f>
        <v>816</v>
      </c>
      <c r="H18" s="22">
        <f t="shared" si="7"/>
        <v>24</v>
      </c>
      <c r="I18" s="22">
        <f>SUM(I6:I17)</f>
        <v>816</v>
      </c>
      <c r="J18" s="22">
        <f t="shared" si="7"/>
        <v>25</v>
      </c>
      <c r="K18" s="22">
        <f>SUM(K6:K17)</f>
        <v>850</v>
      </c>
      <c r="L18" s="22">
        <f>SUM(D18,F18,H18,J18)</f>
        <v>94</v>
      </c>
      <c r="M18" s="23">
        <f>SUM(M6:M17)</f>
        <v>3175</v>
      </c>
    </row>
    <row r="19" spans="1:13" ht="16.5" thickBot="1" x14ac:dyDescent="0.3">
      <c r="A19" s="146" t="s">
        <v>44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</row>
    <row r="20" spans="1:13" ht="124.5" customHeight="1" x14ac:dyDescent="0.25">
      <c r="A20" s="152" t="s">
        <v>69</v>
      </c>
      <c r="B20" s="153"/>
      <c r="C20" s="154"/>
      <c r="D20" s="15">
        <f>D23-D18</f>
        <v>0</v>
      </c>
      <c r="E20" s="15">
        <f>D20*33</f>
        <v>0</v>
      </c>
      <c r="F20" s="15">
        <v>2</v>
      </c>
      <c r="G20" s="15">
        <f>F20*34</f>
        <v>68</v>
      </c>
      <c r="H20" s="15">
        <v>2</v>
      </c>
      <c r="I20" s="15">
        <f>H20*34</f>
        <v>68</v>
      </c>
      <c r="J20" s="15">
        <v>1</v>
      </c>
      <c r="K20" s="15">
        <f>J20*34</f>
        <v>34</v>
      </c>
      <c r="L20" s="15">
        <f>SUM(D20,F20,H20,J20)</f>
        <v>5</v>
      </c>
      <c r="M20" s="81">
        <f>SUM(E20,G20,I20,K20)</f>
        <v>170</v>
      </c>
    </row>
    <row r="21" spans="1:13" ht="37.5" customHeight="1" x14ac:dyDescent="0.25">
      <c r="A21" s="150" t="s">
        <v>39</v>
      </c>
      <c r="B21" s="151"/>
      <c r="C21" s="151"/>
      <c r="D21" s="37">
        <f>D20</f>
        <v>0</v>
      </c>
      <c r="E21" s="37">
        <f t="shared" ref="E21:M21" si="8">E20</f>
        <v>0</v>
      </c>
      <c r="F21" s="37">
        <f t="shared" si="8"/>
        <v>2</v>
      </c>
      <c r="G21" s="37">
        <f t="shared" si="8"/>
        <v>68</v>
      </c>
      <c r="H21" s="37">
        <f t="shared" si="8"/>
        <v>2</v>
      </c>
      <c r="I21" s="37">
        <f t="shared" si="8"/>
        <v>68</v>
      </c>
      <c r="J21" s="37">
        <f t="shared" si="8"/>
        <v>1</v>
      </c>
      <c r="K21" s="37">
        <f t="shared" si="8"/>
        <v>34</v>
      </c>
      <c r="L21" s="47">
        <f t="shared" ref="L21:M24" si="9">SUM(D21,F21,H21,J21)</f>
        <v>5</v>
      </c>
      <c r="M21" s="17">
        <f t="shared" si="8"/>
        <v>170</v>
      </c>
    </row>
    <row r="22" spans="1:13" ht="52.5" customHeight="1" x14ac:dyDescent="0.25">
      <c r="A22" s="141" t="s">
        <v>68</v>
      </c>
      <c r="B22" s="142"/>
      <c r="C22" s="142"/>
      <c r="D22" s="16">
        <f>D18+D21</f>
        <v>21</v>
      </c>
      <c r="E22" s="16">
        <f>D22*33</f>
        <v>693</v>
      </c>
      <c r="F22" s="16">
        <f>F18+F21</f>
        <v>26</v>
      </c>
      <c r="G22" s="16">
        <f t="shared" ref="G22" si="10">F22*34</f>
        <v>884</v>
      </c>
      <c r="H22" s="16">
        <f>H18+H21</f>
        <v>26</v>
      </c>
      <c r="I22" s="16">
        <f t="shared" ref="I22:I24" si="11">H22*34</f>
        <v>884</v>
      </c>
      <c r="J22" s="16">
        <f>J18+J21</f>
        <v>26</v>
      </c>
      <c r="K22" s="16">
        <f t="shared" ref="K22:K24" si="12">J22*34</f>
        <v>884</v>
      </c>
      <c r="L22" s="48">
        <f t="shared" si="9"/>
        <v>99</v>
      </c>
      <c r="M22" s="17">
        <f>SUM(E22,G22,I22,K22)</f>
        <v>3345</v>
      </c>
    </row>
    <row r="23" spans="1:13" ht="52.5" hidden="1" customHeight="1" thickBot="1" x14ac:dyDescent="0.3">
      <c r="A23" s="123" t="s">
        <v>52</v>
      </c>
      <c r="B23" s="124"/>
      <c r="C23" s="125"/>
      <c r="D23" s="35">
        <v>21</v>
      </c>
      <c r="E23" s="33">
        <f>D23*33</f>
        <v>693</v>
      </c>
      <c r="F23" s="35">
        <v>24</v>
      </c>
      <c r="G23" s="33">
        <f>F23*34</f>
        <v>816</v>
      </c>
      <c r="H23" s="33">
        <v>24</v>
      </c>
      <c r="I23" s="33">
        <f t="shared" si="11"/>
        <v>816</v>
      </c>
      <c r="J23" s="33">
        <v>25</v>
      </c>
      <c r="K23" s="33">
        <f t="shared" si="12"/>
        <v>850</v>
      </c>
      <c r="L23" s="46">
        <f t="shared" si="9"/>
        <v>94</v>
      </c>
      <c r="M23" s="36">
        <f t="shared" si="9"/>
        <v>3175</v>
      </c>
    </row>
    <row r="24" spans="1:13" ht="44.25" customHeight="1" thickBot="1" x14ac:dyDescent="0.3">
      <c r="A24" s="123" t="s">
        <v>52</v>
      </c>
      <c r="B24" s="124"/>
      <c r="C24" s="125"/>
      <c r="D24" s="35">
        <v>21</v>
      </c>
      <c r="E24" s="33">
        <f>D24*33</f>
        <v>693</v>
      </c>
      <c r="F24" s="35">
        <v>26</v>
      </c>
      <c r="G24" s="33">
        <f>F24*34</f>
        <v>884</v>
      </c>
      <c r="H24" s="33">
        <v>26</v>
      </c>
      <c r="I24" s="33">
        <f t="shared" si="11"/>
        <v>884</v>
      </c>
      <c r="J24" s="33">
        <v>26</v>
      </c>
      <c r="K24" s="33">
        <f t="shared" si="12"/>
        <v>884</v>
      </c>
      <c r="L24" s="46">
        <f t="shared" si="9"/>
        <v>99</v>
      </c>
      <c r="M24" s="36">
        <f t="shared" si="9"/>
        <v>3345</v>
      </c>
    </row>
    <row r="25" spans="1:13" ht="16.5" thickBot="1" x14ac:dyDescent="0.3">
      <c r="A25" s="128" t="s">
        <v>36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 ht="54" customHeight="1" x14ac:dyDescent="0.25">
      <c r="A26" s="129" t="s">
        <v>74</v>
      </c>
      <c r="B26" s="137" t="s">
        <v>49</v>
      </c>
      <c r="C26" s="138"/>
      <c r="D26" s="131"/>
      <c r="E26" s="131"/>
      <c r="F26" s="131"/>
      <c r="G26" s="131"/>
      <c r="H26" s="131"/>
      <c r="I26" s="131"/>
      <c r="J26" s="131"/>
      <c r="K26" s="132"/>
      <c r="L26" s="39"/>
      <c r="M26" s="133" t="s">
        <v>58</v>
      </c>
    </row>
    <row r="27" spans="1:13" ht="20.25" customHeight="1" x14ac:dyDescent="0.25">
      <c r="A27" s="130"/>
      <c r="B27" s="139"/>
      <c r="C27" s="140"/>
      <c r="D27" s="135" t="s">
        <v>54</v>
      </c>
      <c r="E27" s="136"/>
      <c r="F27" s="135" t="s">
        <v>55</v>
      </c>
      <c r="G27" s="136"/>
      <c r="H27" s="135" t="s">
        <v>56</v>
      </c>
      <c r="I27" s="136"/>
      <c r="J27" s="135" t="s">
        <v>57</v>
      </c>
      <c r="K27" s="136"/>
      <c r="L27" s="41"/>
      <c r="M27" s="134"/>
    </row>
    <row r="28" spans="1:13" ht="152.25" customHeight="1" thickBot="1" x14ac:dyDescent="0.3">
      <c r="A28" s="30" t="s">
        <v>73</v>
      </c>
      <c r="B28" s="126" t="s">
        <v>48</v>
      </c>
      <c r="C28" s="127"/>
      <c r="D28" s="31">
        <v>10</v>
      </c>
      <c r="E28" s="31">
        <v>330</v>
      </c>
      <c r="F28" s="31">
        <v>10</v>
      </c>
      <c r="G28" s="31">
        <v>340</v>
      </c>
      <c r="H28" s="31">
        <v>10</v>
      </c>
      <c r="I28" s="31">
        <f>H28*34</f>
        <v>340</v>
      </c>
      <c r="J28" s="31">
        <v>10</v>
      </c>
      <c r="K28" s="31">
        <v>340</v>
      </c>
      <c r="L28" s="49">
        <f>SUM(D28,F28,H28,J28)</f>
        <v>40</v>
      </c>
      <c r="M28" s="29">
        <f>330+340+340+340</f>
        <v>1350</v>
      </c>
    </row>
  </sheetData>
  <mergeCells count="40"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A6:A7"/>
    <mergeCell ref="A8:A9"/>
    <mergeCell ref="D8:D9"/>
    <mergeCell ref="E8:E9"/>
    <mergeCell ref="F8:F9"/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28"/>
  <sheetViews>
    <sheetView topLeftCell="A13" zoomScaleNormal="100" workbookViewId="0">
      <selection activeCell="J16" sqref="J16:J17"/>
    </sheetView>
  </sheetViews>
  <sheetFormatPr defaultRowHeight="15" x14ac:dyDescent="0.25"/>
  <cols>
    <col min="1" max="1" width="31" customWidth="1"/>
    <col min="2" max="2" width="24.5703125" customWidth="1"/>
    <col min="3" max="3" width="34.85546875" customWidth="1"/>
    <col min="4" max="4" width="6.7109375" customWidth="1"/>
    <col min="6" max="6" width="6.7109375" customWidth="1"/>
    <col min="8" max="8" width="6.7109375" customWidth="1"/>
    <col min="10" max="10" width="6.7109375" customWidth="1"/>
    <col min="13" max="13" width="11" bestFit="1" customWidth="1"/>
  </cols>
  <sheetData>
    <row r="1" spans="1:13" ht="36.75" customHeight="1" thickBot="1" x14ac:dyDescent="0.3">
      <c r="A1" s="205" t="s">
        <v>100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28.5" customHeight="1" x14ac:dyDescent="0.25">
      <c r="A2" s="214" t="s">
        <v>81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6"/>
    </row>
    <row r="3" spans="1:13" ht="31.5" customHeight="1" x14ac:dyDescent="0.25">
      <c r="A3" s="164" t="s">
        <v>0</v>
      </c>
      <c r="B3" s="165" t="s">
        <v>83</v>
      </c>
      <c r="C3" s="86" t="s">
        <v>84</v>
      </c>
      <c r="D3" s="166"/>
      <c r="E3" s="166"/>
      <c r="F3" s="166"/>
      <c r="G3" s="166"/>
      <c r="H3" s="166"/>
      <c r="I3" s="166"/>
      <c r="J3" s="166"/>
      <c r="K3" s="167"/>
      <c r="L3" s="168" t="s">
        <v>58</v>
      </c>
      <c r="M3" s="169"/>
    </row>
    <row r="4" spans="1:13" ht="15.75" x14ac:dyDescent="0.25">
      <c r="A4" s="164"/>
      <c r="B4" s="165"/>
      <c r="C4" s="68" t="s">
        <v>2</v>
      </c>
      <c r="D4" s="158" t="s">
        <v>54</v>
      </c>
      <c r="E4" s="159"/>
      <c r="F4" s="158" t="s">
        <v>55</v>
      </c>
      <c r="G4" s="159"/>
      <c r="H4" s="158" t="s">
        <v>56</v>
      </c>
      <c r="I4" s="159"/>
      <c r="J4" s="158" t="s">
        <v>57</v>
      </c>
      <c r="K4" s="159"/>
      <c r="L4" s="170"/>
      <c r="M4" s="171"/>
    </row>
    <row r="5" spans="1:13" ht="15.75" x14ac:dyDescent="0.25">
      <c r="A5" s="18" t="s">
        <v>43</v>
      </c>
      <c r="B5" s="6"/>
      <c r="C5" s="6"/>
      <c r="D5" s="6"/>
      <c r="E5" s="6"/>
      <c r="F5" s="6"/>
      <c r="G5" s="6"/>
      <c r="H5" s="6"/>
      <c r="I5" s="6"/>
      <c r="J5" s="6"/>
      <c r="K5" s="6"/>
      <c r="L5" s="42"/>
      <c r="M5" s="19"/>
    </row>
    <row r="6" spans="1:13" ht="25.5" customHeight="1" x14ac:dyDescent="0.25">
      <c r="A6" s="143" t="s">
        <v>59</v>
      </c>
      <c r="B6" s="58" t="s">
        <v>8</v>
      </c>
      <c r="C6" s="72"/>
      <c r="D6" s="8">
        <v>4</v>
      </c>
      <c r="E6" s="9">
        <f>D6*33</f>
        <v>132</v>
      </c>
      <c r="F6" s="8">
        <v>4</v>
      </c>
      <c r="G6" s="9">
        <f>F6*34</f>
        <v>136</v>
      </c>
      <c r="H6" s="8">
        <v>4</v>
      </c>
      <c r="I6" s="9">
        <f>H6*34</f>
        <v>136</v>
      </c>
      <c r="J6" s="8">
        <v>4</v>
      </c>
      <c r="K6" s="9">
        <f>J6*34</f>
        <v>136</v>
      </c>
      <c r="L6" s="43">
        <f>SUM(D6,F6,H6,J6)</f>
        <v>16</v>
      </c>
      <c r="M6" s="20">
        <f>SUM(K6,I6,G6,E6)</f>
        <v>540</v>
      </c>
    </row>
    <row r="7" spans="1:13" ht="15.75" x14ac:dyDescent="0.25">
      <c r="A7" s="143"/>
      <c r="B7" s="73" t="s">
        <v>60</v>
      </c>
      <c r="C7" s="72"/>
      <c r="D7" s="40">
        <v>3</v>
      </c>
      <c r="E7" s="9">
        <f t="shared" ref="E7:E17" si="0">D7*33</f>
        <v>99</v>
      </c>
      <c r="F7" s="40">
        <v>3</v>
      </c>
      <c r="G7" s="9">
        <f t="shared" ref="G7:G17" si="1">F7*34</f>
        <v>102</v>
      </c>
      <c r="H7" s="40">
        <v>3</v>
      </c>
      <c r="I7" s="9">
        <f t="shared" ref="I7:I17" si="2">H7*34</f>
        <v>102</v>
      </c>
      <c r="J7" s="40">
        <v>3</v>
      </c>
      <c r="K7" s="9">
        <f t="shared" ref="K7:K17" si="3">J7*34</f>
        <v>102</v>
      </c>
      <c r="L7" s="43">
        <f t="shared" ref="L7:L17" si="4">SUM(D7,F7,H7,J7)</f>
        <v>12</v>
      </c>
      <c r="M7" s="20">
        <f>SUM(K7,I7,G7,E7)</f>
        <v>405</v>
      </c>
    </row>
    <row r="8" spans="1:13" ht="63" x14ac:dyDescent="0.25">
      <c r="A8" s="156" t="s">
        <v>70</v>
      </c>
      <c r="B8" s="73" t="s">
        <v>79</v>
      </c>
      <c r="C8" s="72"/>
      <c r="D8" s="190">
        <v>3</v>
      </c>
      <c r="E8" s="192">
        <f t="shared" si="0"/>
        <v>99</v>
      </c>
      <c r="F8" s="190">
        <v>5</v>
      </c>
      <c r="G8" s="192">
        <f t="shared" si="1"/>
        <v>170</v>
      </c>
      <c r="H8" s="190">
        <v>5</v>
      </c>
      <c r="I8" s="192">
        <f t="shared" si="2"/>
        <v>170</v>
      </c>
      <c r="J8" s="190">
        <v>5</v>
      </c>
      <c r="K8" s="192">
        <f t="shared" si="3"/>
        <v>170</v>
      </c>
      <c r="L8" s="192">
        <f t="shared" si="4"/>
        <v>18</v>
      </c>
      <c r="M8" s="194">
        <f t="shared" ref="M8" si="5">SUM(K8,I8,G8,E8)</f>
        <v>609</v>
      </c>
    </row>
    <row r="9" spans="1:13" ht="32.25" customHeight="1" x14ac:dyDescent="0.25">
      <c r="A9" s="157"/>
      <c r="B9" s="73" t="s">
        <v>72</v>
      </c>
      <c r="C9" s="72"/>
      <c r="D9" s="191"/>
      <c r="E9" s="193"/>
      <c r="F9" s="191"/>
      <c r="G9" s="193"/>
      <c r="H9" s="191"/>
      <c r="I9" s="193"/>
      <c r="J9" s="191"/>
      <c r="K9" s="193"/>
      <c r="L9" s="193"/>
      <c r="M9" s="195"/>
    </row>
    <row r="10" spans="1:13" ht="15.75" x14ac:dyDescent="0.25">
      <c r="A10" s="74" t="s">
        <v>10</v>
      </c>
      <c r="B10" s="58" t="s">
        <v>10</v>
      </c>
      <c r="C10" s="72"/>
      <c r="D10" s="27"/>
      <c r="E10" s="27"/>
      <c r="F10" s="8">
        <v>2</v>
      </c>
      <c r="G10" s="9">
        <f t="shared" si="1"/>
        <v>68</v>
      </c>
      <c r="H10" s="8">
        <v>2</v>
      </c>
      <c r="I10" s="9">
        <f t="shared" si="2"/>
        <v>68</v>
      </c>
      <c r="J10" s="8">
        <v>2</v>
      </c>
      <c r="K10" s="9">
        <f t="shared" si="3"/>
        <v>68</v>
      </c>
      <c r="L10" s="43">
        <f t="shared" si="4"/>
        <v>6</v>
      </c>
      <c r="M10" s="20">
        <f>SUM(K10,I10,G10,E10)</f>
        <v>204</v>
      </c>
    </row>
    <row r="11" spans="1:13" ht="15.75" x14ac:dyDescent="0.25">
      <c r="A11" s="57" t="s">
        <v>37</v>
      </c>
      <c r="B11" s="58" t="s">
        <v>11</v>
      </c>
      <c r="C11" s="58"/>
      <c r="D11" s="24">
        <v>4</v>
      </c>
      <c r="E11" s="9">
        <f t="shared" si="0"/>
        <v>132</v>
      </c>
      <c r="F11" s="8">
        <v>4</v>
      </c>
      <c r="G11" s="9">
        <f t="shared" si="1"/>
        <v>136</v>
      </c>
      <c r="H11" s="8">
        <v>4</v>
      </c>
      <c r="I11" s="9">
        <f t="shared" si="2"/>
        <v>136</v>
      </c>
      <c r="J11" s="8">
        <v>4</v>
      </c>
      <c r="K11" s="9">
        <f>J11*34</f>
        <v>136</v>
      </c>
      <c r="L11" s="43">
        <f t="shared" si="4"/>
        <v>16</v>
      </c>
      <c r="M11" s="20">
        <f t="shared" ref="M11:M16" si="6">SUM(K11,I11,G11,E11)</f>
        <v>540</v>
      </c>
    </row>
    <row r="12" spans="1:13" ht="47.25" x14ac:dyDescent="0.25">
      <c r="A12" s="57" t="s">
        <v>63</v>
      </c>
      <c r="B12" s="58" t="s">
        <v>64</v>
      </c>
      <c r="C12" s="72"/>
      <c r="D12" s="24">
        <v>2</v>
      </c>
      <c r="E12" s="9">
        <f t="shared" si="0"/>
        <v>66</v>
      </c>
      <c r="F12" s="24">
        <v>2</v>
      </c>
      <c r="G12" s="9">
        <f>F12*34</f>
        <v>68</v>
      </c>
      <c r="H12" s="24">
        <v>2</v>
      </c>
      <c r="I12" s="9">
        <f>H12*34</f>
        <v>68</v>
      </c>
      <c r="J12" s="24">
        <v>2</v>
      </c>
      <c r="K12" s="9">
        <f>J12*34</f>
        <v>68</v>
      </c>
      <c r="L12" s="43">
        <f t="shared" si="4"/>
        <v>8</v>
      </c>
      <c r="M12" s="20">
        <f>SUM(K12,I12,G12,E12)</f>
        <v>270</v>
      </c>
    </row>
    <row r="13" spans="1:13" ht="111" customHeight="1" x14ac:dyDescent="0.25">
      <c r="A13" s="75" t="s">
        <v>65</v>
      </c>
      <c r="B13" s="76" t="s">
        <v>65</v>
      </c>
      <c r="C13" s="76" t="s">
        <v>66</v>
      </c>
      <c r="D13" s="27"/>
      <c r="E13" s="27"/>
      <c r="F13" s="27"/>
      <c r="G13" s="27"/>
      <c r="H13" s="27"/>
      <c r="I13" s="28"/>
      <c r="J13" s="8">
        <v>1</v>
      </c>
      <c r="K13" s="9">
        <f t="shared" si="3"/>
        <v>34</v>
      </c>
      <c r="L13" s="43">
        <f t="shared" si="4"/>
        <v>1</v>
      </c>
      <c r="M13" s="20">
        <f>SUM(K13,I13,G13,E13)</f>
        <v>34</v>
      </c>
    </row>
    <row r="14" spans="1:13" ht="31.5" x14ac:dyDescent="0.25">
      <c r="A14" s="143" t="s">
        <v>24</v>
      </c>
      <c r="B14" s="77" t="s">
        <v>25</v>
      </c>
      <c r="C14" s="77"/>
      <c r="D14" s="8">
        <v>1</v>
      </c>
      <c r="E14" s="9">
        <f t="shared" si="0"/>
        <v>33</v>
      </c>
      <c r="F14" s="8">
        <v>1</v>
      </c>
      <c r="G14" s="9">
        <f t="shared" si="1"/>
        <v>34</v>
      </c>
      <c r="H14" s="24">
        <v>1</v>
      </c>
      <c r="I14" s="9">
        <f>H14*34</f>
        <v>34</v>
      </c>
      <c r="J14" s="24">
        <v>1</v>
      </c>
      <c r="K14" s="9">
        <f t="shared" si="3"/>
        <v>34</v>
      </c>
      <c r="L14" s="43">
        <f t="shared" si="4"/>
        <v>4</v>
      </c>
      <c r="M14" s="20">
        <f t="shared" si="6"/>
        <v>135</v>
      </c>
    </row>
    <row r="15" spans="1:13" ht="15.75" x14ac:dyDescent="0.25">
      <c r="A15" s="143"/>
      <c r="B15" s="72" t="s">
        <v>26</v>
      </c>
      <c r="C15" s="72"/>
      <c r="D15" s="8">
        <v>1</v>
      </c>
      <c r="E15" s="9">
        <f t="shared" si="0"/>
        <v>33</v>
      </c>
      <c r="F15" s="8">
        <v>1</v>
      </c>
      <c r="G15" s="9">
        <f t="shared" si="1"/>
        <v>34</v>
      </c>
      <c r="H15" s="8">
        <v>1</v>
      </c>
      <c r="I15" s="9">
        <f t="shared" si="2"/>
        <v>34</v>
      </c>
      <c r="J15" s="24">
        <v>1</v>
      </c>
      <c r="K15" s="9">
        <f t="shared" si="3"/>
        <v>34</v>
      </c>
      <c r="L15" s="43">
        <f t="shared" si="4"/>
        <v>4</v>
      </c>
      <c r="M15" s="20">
        <f t="shared" si="6"/>
        <v>135</v>
      </c>
    </row>
    <row r="16" spans="1:13" ht="15.75" x14ac:dyDescent="0.25">
      <c r="A16" s="57" t="s">
        <v>27</v>
      </c>
      <c r="B16" s="72" t="s">
        <v>27</v>
      </c>
      <c r="C16" s="72"/>
      <c r="D16" s="8">
        <v>1</v>
      </c>
      <c r="E16" s="9">
        <f t="shared" si="0"/>
        <v>33</v>
      </c>
      <c r="F16" s="8">
        <v>1</v>
      </c>
      <c r="G16" s="9">
        <f t="shared" si="1"/>
        <v>34</v>
      </c>
      <c r="H16" s="8">
        <v>1</v>
      </c>
      <c r="I16" s="9">
        <f t="shared" si="2"/>
        <v>34</v>
      </c>
      <c r="J16" s="8">
        <v>1</v>
      </c>
      <c r="K16" s="9">
        <f t="shared" si="3"/>
        <v>34</v>
      </c>
      <c r="L16" s="43">
        <f t="shared" si="4"/>
        <v>4</v>
      </c>
      <c r="M16" s="20">
        <f t="shared" si="6"/>
        <v>135</v>
      </c>
    </row>
    <row r="17" spans="1:13" ht="15.75" customHeight="1" x14ac:dyDescent="0.25">
      <c r="A17" s="57" t="s">
        <v>28</v>
      </c>
      <c r="B17" s="72" t="s">
        <v>28</v>
      </c>
      <c r="C17" s="72"/>
      <c r="D17" s="85">
        <v>2</v>
      </c>
      <c r="E17" s="9">
        <f t="shared" si="0"/>
        <v>66</v>
      </c>
      <c r="F17" s="85">
        <v>2</v>
      </c>
      <c r="G17" s="9">
        <f t="shared" si="1"/>
        <v>68</v>
      </c>
      <c r="H17" s="85">
        <v>2</v>
      </c>
      <c r="I17" s="9">
        <f t="shared" si="2"/>
        <v>68</v>
      </c>
      <c r="J17" s="85">
        <v>2</v>
      </c>
      <c r="K17" s="9">
        <f t="shared" si="3"/>
        <v>68</v>
      </c>
      <c r="L17" s="43">
        <f t="shared" si="4"/>
        <v>8</v>
      </c>
      <c r="M17" s="20">
        <f>SUM(K17,I17,G17,E17)</f>
        <v>270</v>
      </c>
    </row>
    <row r="18" spans="1:13" ht="32.25" customHeight="1" thickBot="1" x14ac:dyDescent="0.3">
      <c r="A18" s="144" t="s">
        <v>38</v>
      </c>
      <c r="B18" s="145"/>
      <c r="C18" s="145"/>
      <c r="D18" s="22">
        <f t="shared" ref="D18:J18" si="7">SUM(D6:D17)</f>
        <v>21</v>
      </c>
      <c r="E18" s="22">
        <f t="shared" si="7"/>
        <v>693</v>
      </c>
      <c r="F18" s="22">
        <f t="shared" si="7"/>
        <v>25</v>
      </c>
      <c r="G18" s="22">
        <f>SUM(G6:G17)</f>
        <v>850</v>
      </c>
      <c r="H18" s="22">
        <f t="shared" si="7"/>
        <v>25</v>
      </c>
      <c r="I18" s="22">
        <f>SUM(I6:I17)</f>
        <v>850</v>
      </c>
      <c r="J18" s="22">
        <f t="shared" si="7"/>
        <v>26</v>
      </c>
      <c r="K18" s="22">
        <f>SUM(K6:K17)</f>
        <v>884</v>
      </c>
      <c r="L18" s="22">
        <f>SUM(D18,F18,H18,J18)</f>
        <v>97</v>
      </c>
      <c r="M18" s="23">
        <f>SUM(M6:M17)</f>
        <v>3277</v>
      </c>
    </row>
    <row r="19" spans="1:13" ht="16.5" thickBot="1" x14ac:dyDescent="0.3">
      <c r="A19" s="146" t="s">
        <v>44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</row>
    <row r="20" spans="1:13" ht="124.5" customHeight="1" x14ac:dyDescent="0.25">
      <c r="A20" s="152" t="s">
        <v>69</v>
      </c>
      <c r="B20" s="153"/>
      <c r="C20" s="154"/>
      <c r="D20" s="15">
        <f>D23-D18</f>
        <v>0</v>
      </c>
      <c r="E20" s="15">
        <f t="shared" ref="E20:M20" si="8">E23-E18</f>
        <v>0</v>
      </c>
      <c r="F20" s="15">
        <f t="shared" si="8"/>
        <v>1</v>
      </c>
      <c r="G20" s="15">
        <f t="shared" si="8"/>
        <v>34</v>
      </c>
      <c r="H20" s="15">
        <f t="shared" si="8"/>
        <v>1</v>
      </c>
      <c r="I20" s="15">
        <f t="shared" si="8"/>
        <v>34</v>
      </c>
      <c r="J20" s="15">
        <f t="shared" si="8"/>
        <v>0</v>
      </c>
      <c r="K20" s="15">
        <f t="shared" si="8"/>
        <v>0</v>
      </c>
      <c r="L20" s="15">
        <f t="shared" si="8"/>
        <v>2</v>
      </c>
      <c r="M20" s="81">
        <f t="shared" si="8"/>
        <v>68</v>
      </c>
    </row>
    <row r="21" spans="1:13" ht="37.5" customHeight="1" x14ac:dyDescent="0.25">
      <c r="A21" s="150" t="s">
        <v>39</v>
      </c>
      <c r="B21" s="151"/>
      <c r="C21" s="151"/>
      <c r="D21" s="37">
        <f>D20</f>
        <v>0</v>
      </c>
      <c r="E21" s="37">
        <f t="shared" ref="E21:M21" si="9">E20</f>
        <v>0</v>
      </c>
      <c r="F21" s="37">
        <f t="shared" si="9"/>
        <v>1</v>
      </c>
      <c r="G21" s="37">
        <f t="shared" si="9"/>
        <v>34</v>
      </c>
      <c r="H21" s="37">
        <f t="shared" si="9"/>
        <v>1</v>
      </c>
      <c r="I21" s="37">
        <f t="shared" si="9"/>
        <v>34</v>
      </c>
      <c r="J21" s="37">
        <f t="shared" si="9"/>
        <v>0</v>
      </c>
      <c r="K21" s="37">
        <f t="shared" si="9"/>
        <v>0</v>
      </c>
      <c r="L21" s="47">
        <f t="shared" ref="L21:M24" si="10">SUM(D21,F21,H21,J21)</f>
        <v>2</v>
      </c>
      <c r="M21" s="17">
        <f t="shared" si="9"/>
        <v>68</v>
      </c>
    </row>
    <row r="22" spans="1:13" ht="52.5" customHeight="1" x14ac:dyDescent="0.25">
      <c r="A22" s="141" t="s">
        <v>68</v>
      </c>
      <c r="B22" s="142"/>
      <c r="C22" s="142"/>
      <c r="D22" s="16">
        <f>D18+D21</f>
        <v>21</v>
      </c>
      <c r="E22" s="16">
        <f>D22*33</f>
        <v>693</v>
      </c>
      <c r="F22" s="16">
        <f>F18+F21</f>
        <v>26</v>
      </c>
      <c r="G22" s="16">
        <f t="shared" ref="G22" si="11">F22*34</f>
        <v>884</v>
      </c>
      <c r="H22" s="16">
        <f>H18+H21</f>
        <v>26</v>
      </c>
      <c r="I22" s="16">
        <f t="shared" ref="I22:I24" si="12">H22*34</f>
        <v>884</v>
      </c>
      <c r="J22" s="16">
        <f>J18+J21</f>
        <v>26</v>
      </c>
      <c r="K22" s="16">
        <f t="shared" ref="K22:K24" si="13">J22*34</f>
        <v>884</v>
      </c>
      <c r="L22" s="48">
        <f t="shared" si="10"/>
        <v>99</v>
      </c>
      <c r="M22" s="17">
        <f>SUM(E22,G22,I22,K22)</f>
        <v>3345</v>
      </c>
    </row>
    <row r="23" spans="1:13" ht="52.5" hidden="1" customHeight="1" thickBot="1" x14ac:dyDescent="0.3">
      <c r="A23" s="123" t="s">
        <v>52</v>
      </c>
      <c r="B23" s="124"/>
      <c r="C23" s="125"/>
      <c r="D23" s="35">
        <v>21</v>
      </c>
      <c r="E23" s="33">
        <f>D23*33</f>
        <v>693</v>
      </c>
      <c r="F23" s="35">
        <v>26</v>
      </c>
      <c r="G23" s="33">
        <f>F23*34</f>
        <v>884</v>
      </c>
      <c r="H23" s="33">
        <v>26</v>
      </c>
      <c r="I23" s="33">
        <f t="shared" si="12"/>
        <v>884</v>
      </c>
      <c r="J23" s="33">
        <v>26</v>
      </c>
      <c r="K23" s="33">
        <f t="shared" si="13"/>
        <v>884</v>
      </c>
      <c r="L23" s="46">
        <f t="shared" si="10"/>
        <v>99</v>
      </c>
      <c r="M23" s="36">
        <f t="shared" si="10"/>
        <v>3345</v>
      </c>
    </row>
    <row r="24" spans="1:13" ht="44.25" customHeight="1" thickBot="1" x14ac:dyDescent="0.3">
      <c r="A24" s="123" t="s">
        <v>52</v>
      </c>
      <c r="B24" s="124"/>
      <c r="C24" s="125"/>
      <c r="D24" s="35">
        <v>21</v>
      </c>
      <c r="E24" s="33">
        <f>D24*33</f>
        <v>693</v>
      </c>
      <c r="F24" s="35">
        <v>26</v>
      </c>
      <c r="G24" s="33">
        <f>F24*34</f>
        <v>884</v>
      </c>
      <c r="H24" s="33">
        <v>26</v>
      </c>
      <c r="I24" s="33">
        <f t="shared" si="12"/>
        <v>884</v>
      </c>
      <c r="J24" s="33">
        <v>26</v>
      </c>
      <c r="K24" s="33">
        <f t="shared" si="13"/>
        <v>884</v>
      </c>
      <c r="L24" s="46">
        <f t="shared" si="10"/>
        <v>99</v>
      </c>
      <c r="M24" s="36">
        <f t="shared" si="10"/>
        <v>3345</v>
      </c>
    </row>
    <row r="25" spans="1:13" ht="16.5" thickBot="1" x14ac:dyDescent="0.3">
      <c r="A25" s="128" t="s">
        <v>36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</row>
    <row r="26" spans="1:13" ht="54" customHeight="1" x14ac:dyDescent="0.25">
      <c r="A26" s="129" t="s">
        <v>74</v>
      </c>
      <c r="B26" s="137" t="s">
        <v>49</v>
      </c>
      <c r="C26" s="138"/>
      <c r="D26" s="131"/>
      <c r="E26" s="131"/>
      <c r="F26" s="131"/>
      <c r="G26" s="131"/>
      <c r="H26" s="131"/>
      <c r="I26" s="131"/>
      <c r="J26" s="131"/>
      <c r="K26" s="132"/>
      <c r="L26" s="39"/>
      <c r="M26" s="133" t="s">
        <v>58</v>
      </c>
    </row>
    <row r="27" spans="1:13" ht="20.25" customHeight="1" x14ac:dyDescent="0.25">
      <c r="A27" s="130"/>
      <c r="B27" s="139"/>
      <c r="C27" s="140"/>
      <c r="D27" s="135" t="s">
        <v>54</v>
      </c>
      <c r="E27" s="136"/>
      <c r="F27" s="135" t="s">
        <v>55</v>
      </c>
      <c r="G27" s="136"/>
      <c r="H27" s="135" t="s">
        <v>56</v>
      </c>
      <c r="I27" s="136"/>
      <c r="J27" s="135" t="s">
        <v>57</v>
      </c>
      <c r="K27" s="136"/>
      <c r="L27" s="41"/>
      <c r="M27" s="134"/>
    </row>
    <row r="28" spans="1:13" ht="152.25" customHeight="1" thickBot="1" x14ac:dyDescent="0.3">
      <c r="A28" s="30" t="s">
        <v>73</v>
      </c>
      <c r="B28" s="126" t="s">
        <v>48</v>
      </c>
      <c r="C28" s="127"/>
      <c r="D28" s="31">
        <v>10</v>
      </c>
      <c r="E28" s="31">
        <v>330</v>
      </c>
      <c r="F28" s="31">
        <v>10</v>
      </c>
      <c r="G28" s="31">
        <v>340</v>
      </c>
      <c r="H28" s="31">
        <v>10</v>
      </c>
      <c r="I28" s="31">
        <f>H28*34</f>
        <v>340</v>
      </c>
      <c r="J28" s="31">
        <v>10</v>
      </c>
      <c r="K28" s="31">
        <v>340</v>
      </c>
      <c r="L28" s="49">
        <f>SUM(D28,F28,H28,J28)</f>
        <v>40</v>
      </c>
      <c r="M28" s="29">
        <f>330+340+340+340</f>
        <v>1350</v>
      </c>
    </row>
  </sheetData>
  <mergeCells count="40">
    <mergeCell ref="J27:K27"/>
    <mergeCell ref="B28:C28"/>
    <mergeCell ref="A23:C23"/>
    <mergeCell ref="A24:C24"/>
    <mergeCell ref="A25:M25"/>
    <mergeCell ref="A26:A27"/>
    <mergeCell ref="B26:C27"/>
    <mergeCell ref="D26:K26"/>
    <mergeCell ref="M26:M27"/>
    <mergeCell ref="D27:E27"/>
    <mergeCell ref="F27:G27"/>
    <mergeCell ref="H27:I27"/>
    <mergeCell ref="A22:C22"/>
    <mergeCell ref="H8:H9"/>
    <mergeCell ref="I8:I9"/>
    <mergeCell ref="J8:J9"/>
    <mergeCell ref="K8:K9"/>
    <mergeCell ref="A14:A15"/>
    <mergeCell ref="A18:C18"/>
    <mergeCell ref="A19:M19"/>
    <mergeCell ref="A20:C20"/>
    <mergeCell ref="A21:C21"/>
    <mergeCell ref="L8:L9"/>
    <mergeCell ref="M8:M9"/>
    <mergeCell ref="G8:G9"/>
    <mergeCell ref="A6:A7"/>
    <mergeCell ref="A8:A9"/>
    <mergeCell ref="D8:D9"/>
    <mergeCell ref="E8:E9"/>
    <mergeCell ref="F8:F9"/>
    <mergeCell ref="A1:M1"/>
    <mergeCell ref="A2:M2"/>
    <mergeCell ref="A3:A4"/>
    <mergeCell ref="B3:B4"/>
    <mergeCell ref="D3:K3"/>
    <mergeCell ref="L3:M4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8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42"/>
  <sheetViews>
    <sheetView topLeftCell="A32" zoomScaleNormal="100" workbookViewId="0">
      <selection activeCell="Q24" sqref="Q24"/>
    </sheetView>
  </sheetViews>
  <sheetFormatPr defaultRowHeight="15" x14ac:dyDescent="0.25"/>
  <cols>
    <col min="1" max="1" width="26.85546875" customWidth="1"/>
    <col min="2" max="2" width="28.85546875" customWidth="1"/>
    <col min="3" max="3" width="30.42578125" customWidth="1"/>
    <col min="4" max="13" width="9.85546875" customWidth="1"/>
    <col min="14" max="14" width="11" bestFit="1" customWidth="1"/>
  </cols>
  <sheetData>
    <row r="1" spans="1:15" ht="16.5" thickBot="1" x14ac:dyDescent="0.3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</row>
    <row r="2" spans="1:15" ht="33" customHeight="1" x14ac:dyDescent="0.25">
      <c r="A2" s="235" t="s">
        <v>108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7"/>
    </row>
    <row r="3" spans="1:15" ht="31.5" customHeight="1" x14ac:dyDescent="0.25">
      <c r="A3" s="164" t="s">
        <v>0</v>
      </c>
      <c r="B3" s="165" t="s">
        <v>29</v>
      </c>
      <c r="C3" s="67" t="s">
        <v>35</v>
      </c>
      <c r="D3" s="238" t="s">
        <v>1</v>
      </c>
      <c r="E3" s="238"/>
      <c r="F3" s="238"/>
      <c r="G3" s="238"/>
      <c r="H3" s="238"/>
      <c r="I3" s="238"/>
      <c r="J3" s="238"/>
      <c r="K3" s="238"/>
      <c r="L3" s="240" t="s">
        <v>107</v>
      </c>
      <c r="M3" s="241"/>
      <c r="N3" s="241"/>
      <c r="O3" s="241"/>
    </row>
    <row r="4" spans="1:15" ht="15.75" x14ac:dyDescent="0.25">
      <c r="A4" s="164"/>
      <c r="B4" s="165"/>
      <c r="C4" s="68" t="s">
        <v>2</v>
      </c>
      <c r="D4" s="158" t="s">
        <v>103</v>
      </c>
      <c r="E4" s="239"/>
      <c r="F4" s="239"/>
      <c r="G4" s="159"/>
      <c r="H4" s="158" t="s">
        <v>104</v>
      </c>
      <c r="I4" s="239"/>
      <c r="J4" s="239"/>
      <c r="K4" s="159"/>
      <c r="L4" s="240"/>
      <c r="M4" s="241"/>
      <c r="N4" s="241"/>
      <c r="O4" s="241"/>
    </row>
    <row r="5" spans="1:15" ht="15.75" x14ac:dyDescent="0.25">
      <c r="A5" s="18" t="s">
        <v>43</v>
      </c>
      <c r="B5" s="6"/>
      <c r="C5" s="6"/>
      <c r="D5" s="219" t="s">
        <v>105</v>
      </c>
      <c r="E5" s="220"/>
      <c r="F5" s="219" t="s">
        <v>106</v>
      </c>
      <c r="G5" s="220"/>
      <c r="H5" s="219" t="s">
        <v>105</v>
      </c>
      <c r="I5" s="220"/>
      <c r="J5" s="219" t="s">
        <v>106</v>
      </c>
      <c r="K5" s="220"/>
      <c r="L5" s="42"/>
      <c r="M5" s="19"/>
    </row>
    <row r="6" spans="1:15" ht="15.75" x14ac:dyDescent="0.25">
      <c r="A6" s="143" t="s">
        <v>7</v>
      </c>
      <c r="B6" s="88" t="s">
        <v>8</v>
      </c>
      <c r="C6" s="72"/>
      <c r="D6" s="8">
        <v>2</v>
      </c>
      <c r="E6" s="9">
        <f>D6*35</f>
        <v>70</v>
      </c>
      <c r="F6" s="8"/>
      <c r="G6" s="9">
        <f>F6*35</f>
        <v>0</v>
      </c>
      <c r="H6" s="8">
        <v>2</v>
      </c>
      <c r="I6" s="9">
        <f>H6*35</f>
        <v>70</v>
      </c>
      <c r="J6" s="8"/>
      <c r="K6" s="9">
        <f>J6*35</f>
        <v>0</v>
      </c>
      <c r="L6" s="43">
        <f t="shared" ref="L6:L11" si="0">D6+F6+H6+J6</f>
        <v>4</v>
      </c>
      <c r="M6" s="20">
        <f t="shared" ref="M6:M11" si="1">SUM(K6,I6,G6,E6)</f>
        <v>140</v>
      </c>
    </row>
    <row r="7" spans="1:15" ht="15.75" x14ac:dyDescent="0.25">
      <c r="A7" s="143"/>
      <c r="B7" s="88" t="s">
        <v>9</v>
      </c>
      <c r="C7" s="72"/>
      <c r="D7" s="8">
        <v>2</v>
      </c>
      <c r="E7" s="9">
        <f t="shared" ref="E7:E24" si="2">D7*35</f>
        <v>70</v>
      </c>
      <c r="F7" s="8">
        <v>4</v>
      </c>
      <c r="G7" s="9">
        <f t="shared" ref="G7:G24" si="3">F7*35</f>
        <v>140</v>
      </c>
      <c r="H7" s="8">
        <v>2</v>
      </c>
      <c r="I7" s="9">
        <f t="shared" ref="I7:I24" si="4">H7*35</f>
        <v>70</v>
      </c>
      <c r="J7" s="8">
        <v>4</v>
      </c>
      <c r="K7" s="9">
        <f t="shared" ref="K7:K24" si="5">J7*35</f>
        <v>140</v>
      </c>
      <c r="L7" s="43">
        <f t="shared" si="0"/>
        <v>12</v>
      </c>
      <c r="M7" s="20">
        <f t="shared" si="1"/>
        <v>420</v>
      </c>
    </row>
    <row r="8" spans="1:15" ht="15.75" x14ac:dyDescent="0.25">
      <c r="A8" s="143" t="s">
        <v>75</v>
      </c>
      <c r="B8" s="58" t="s">
        <v>71</v>
      </c>
      <c r="C8" s="72"/>
      <c r="D8" s="8">
        <v>2</v>
      </c>
      <c r="E8" s="9">
        <f t="shared" si="2"/>
        <v>70</v>
      </c>
      <c r="F8" s="8">
        <v>4</v>
      </c>
      <c r="G8" s="9">
        <f t="shared" si="3"/>
        <v>140</v>
      </c>
      <c r="H8" s="8">
        <v>2</v>
      </c>
      <c r="I8" s="9">
        <f t="shared" si="4"/>
        <v>70</v>
      </c>
      <c r="J8" s="8">
        <v>4</v>
      </c>
      <c r="K8" s="9">
        <f t="shared" si="5"/>
        <v>140</v>
      </c>
      <c r="L8" s="43">
        <f t="shared" si="0"/>
        <v>12</v>
      </c>
      <c r="M8" s="20">
        <f t="shared" si="1"/>
        <v>420</v>
      </c>
    </row>
    <row r="9" spans="1:15" ht="15.75" x14ac:dyDescent="0.25">
      <c r="A9" s="143"/>
      <c r="B9" s="58" t="s">
        <v>76</v>
      </c>
      <c r="C9" s="72"/>
      <c r="D9" s="8">
        <v>2</v>
      </c>
      <c r="E9" s="9">
        <f t="shared" si="2"/>
        <v>70</v>
      </c>
      <c r="F9" s="8">
        <v>4</v>
      </c>
      <c r="G9" s="9">
        <f t="shared" si="3"/>
        <v>140</v>
      </c>
      <c r="H9" s="8">
        <v>2</v>
      </c>
      <c r="I9" s="9">
        <f t="shared" si="4"/>
        <v>70</v>
      </c>
      <c r="J9" s="8">
        <v>4</v>
      </c>
      <c r="K9" s="9">
        <f t="shared" si="5"/>
        <v>140</v>
      </c>
      <c r="L9" s="43">
        <f t="shared" si="0"/>
        <v>12</v>
      </c>
      <c r="M9" s="20">
        <f t="shared" si="1"/>
        <v>420</v>
      </c>
    </row>
    <row r="10" spans="1:15" ht="15.75" x14ac:dyDescent="0.25">
      <c r="A10" s="244" t="s">
        <v>30</v>
      </c>
      <c r="B10" s="88" t="s">
        <v>10</v>
      </c>
      <c r="C10" s="72"/>
      <c r="D10" s="8">
        <v>2</v>
      </c>
      <c r="E10" s="9">
        <f t="shared" si="2"/>
        <v>70</v>
      </c>
      <c r="F10" s="8">
        <v>4</v>
      </c>
      <c r="G10" s="9">
        <f t="shared" si="3"/>
        <v>140</v>
      </c>
      <c r="H10" s="8">
        <v>2</v>
      </c>
      <c r="I10" s="9">
        <f t="shared" si="4"/>
        <v>70</v>
      </c>
      <c r="J10" s="8">
        <v>4</v>
      </c>
      <c r="K10" s="9">
        <f t="shared" si="5"/>
        <v>140</v>
      </c>
      <c r="L10" s="43">
        <f t="shared" si="0"/>
        <v>12</v>
      </c>
      <c r="M10" s="20">
        <f t="shared" si="1"/>
        <v>420</v>
      </c>
    </row>
    <row r="11" spans="1:15" ht="15.75" x14ac:dyDescent="0.25">
      <c r="A11" s="245"/>
      <c r="B11" s="58" t="s">
        <v>77</v>
      </c>
      <c r="C11" s="72"/>
      <c r="D11" s="8">
        <v>2</v>
      </c>
      <c r="E11" s="9">
        <f t="shared" si="2"/>
        <v>70</v>
      </c>
      <c r="F11" s="8"/>
      <c r="G11" s="9">
        <f t="shared" si="3"/>
        <v>0</v>
      </c>
      <c r="H11" s="8">
        <v>2</v>
      </c>
      <c r="I11" s="9">
        <f t="shared" si="4"/>
        <v>70</v>
      </c>
      <c r="J11" s="8"/>
      <c r="K11" s="9">
        <f t="shared" si="5"/>
        <v>0</v>
      </c>
      <c r="L11" s="43">
        <f t="shared" si="0"/>
        <v>4</v>
      </c>
      <c r="M11" s="20">
        <f t="shared" si="1"/>
        <v>140</v>
      </c>
    </row>
    <row r="12" spans="1:15" ht="15.75" x14ac:dyDescent="0.25">
      <c r="A12" s="143" t="s">
        <v>37</v>
      </c>
      <c r="B12" s="243" t="s">
        <v>11</v>
      </c>
      <c r="C12" s="87" t="s">
        <v>12</v>
      </c>
      <c r="D12" s="8">
        <v>2</v>
      </c>
      <c r="E12" s="9">
        <f t="shared" si="2"/>
        <v>70</v>
      </c>
      <c r="F12" s="8">
        <v>4</v>
      </c>
      <c r="G12" s="9">
        <f t="shared" si="3"/>
        <v>140</v>
      </c>
      <c r="H12" s="8">
        <v>2</v>
      </c>
      <c r="I12" s="9">
        <f t="shared" si="4"/>
        <v>70</v>
      </c>
      <c r="J12" s="8">
        <v>4</v>
      </c>
      <c r="K12" s="9">
        <f t="shared" si="5"/>
        <v>140</v>
      </c>
      <c r="L12" s="43">
        <f t="shared" ref="L12:L14" si="6">D12+F12+H12+J12</f>
        <v>12</v>
      </c>
      <c r="M12" s="242">
        <f>SUM(K12:K14,I12:I14,G12,E12)</f>
        <v>665</v>
      </c>
    </row>
    <row r="13" spans="1:15" ht="15.75" x14ac:dyDescent="0.25">
      <c r="A13" s="143"/>
      <c r="B13" s="243"/>
      <c r="C13" s="87" t="s">
        <v>13</v>
      </c>
      <c r="D13" s="8">
        <v>2</v>
      </c>
      <c r="E13" s="9">
        <f t="shared" si="2"/>
        <v>70</v>
      </c>
      <c r="F13" s="8">
        <v>4</v>
      </c>
      <c r="G13" s="9">
        <f t="shared" si="3"/>
        <v>140</v>
      </c>
      <c r="H13" s="8">
        <v>2</v>
      </c>
      <c r="I13" s="9">
        <f t="shared" si="4"/>
        <v>70</v>
      </c>
      <c r="J13" s="8">
        <v>4</v>
      </c>
      <c r="K13" s="9">
        <f t="shared" si="5"/>
        <v>140</v>
      </c>
      <c r="L13" s="43">
        <f t="shared" si="6"/>
        <v>12</v>
      </c>
      <c r="M13" s="242"/>
    </row>
    <row r="14" spans="1:15" ht="15.75" x14ac:dyDescent="0.25">
      <c r="A14" s="143"/>
      <c r="B14" s="243"/>
      <c r="C14" s="87" t="s">
        <v>14</v>
      </c>
      <c r="D14" s="8">
        <v>1</v>
      </c>
      <c r="E14" s="9">
        <f t="shared" si="2"/>
        <v>35</v>
      </c>
      <c r="F14" s="8"/>
      <c r="G14" s="9">
        <f t="shared" si="3"/>
        <v>0</v>
      </c>
      <c r="H14" s="8">
        <v>1</v>
      </c>
      <c r="I14" s="9">
        <f t="shared" si="4"/>
        <v>35</v>
      </c>
      <c r="J14" s="8"/>
      <c r="K14" s="9">
        <f t="shared" si="5"/>
        <v>0</v>
      </c>
      <c r="L14" s="43">
        <f t="shared" si="6"/>
        <v>2</v>
      </c>
      <c r="M14" s="242"/>
    </row>
    <row r="15" spans="1:15" ht="15.75" x14ac:dyDescent="0.25">
      <c r="A15" s="143"/>
      <c r="B15" s="88" t="s">
        <v>15</v>
      </c>
      <c r="C15" s="72"/>
      <c r="D15" s="8">
        <v>2</v>
      </c>
      <c r="E15" s="9">
        <f t="shared" si="2"/>
        <v>70</v>
      </c>
      <c r="F15" s="8">
        <v>4</v>
      </c>
      <c r="G15" s="9">
        <f t="shared" si="3"/>
        <v>140</v>
      </c>
      <c r="H15" s="8"/>
      <c r="I15" s="9">
        <f t="shared" si="4"/>
        <v>0</v>
      </c>
      <c r="J15" s="8"/>
      <c r="K15" s="9">
        <f t="shared" si="5"/>
        <v>0</v>
      </c>
      <c r="L15" s="43">
        <f>D15+F15+H15+J15</f>
        <v>6</v>
      </c>
      <c r="M15" s="20">
        <f>SUM(K15,I15,G15,E15)</f>
        <v>210</v>
      </c>
    </row>
    <row r="16" spans="1:15" ht="15.75" customHeight="1" x14ac:dyDescent="0.25">
      <c r="A16" s="143" t="s">
        <v>16</v>
      </c>
      <c r="B16" s="243" t="s">
        <v>17</v>
      </c>
      <c r="C16" s="72" t="s">
        <v>31</v>
      </c>
      <c r="D16" s="217">
        <v>2</v>
      </c>
      <c r="E16" s="9">
        <f t="shared" si="2"/>
        <v>70</v>
      </c>
      <c r="F16" s="217">
        <v>4</v>
      </c>
      <c r="G16" s="9">
        <f t="shared" si="3"/>
        <v>140</v>
      </c>
      <c r="H16" s="217">
        <v>2</v>
      </c>
      <c r="I16" s="9">
        <f t="shared" si="4"/>
        <v>70</v>
      </c>
      <c r="J16" s="217">
        <v>4</v>
      </c>
      <c r="K16" s="9">
        <f t="shared" si="5"/>
        <v>140</v>
      </c>
      <c r="L16" s="43">
        <f t="shared" ref="L16:L22" si="7">D16+F16+H16+J16</f>
        <v>12</v>
      </c>
      <c r="M16" s="194">
        <f>SUM(K16:K17,I16:I17,G16:G17,E17)</f>
        <v>350</v>
      </c>
    </row>
    <row r="17" spans="1:16" ht="15.75" x14ac:dyDescent="0.25">
      <c r="A17" s="143"/>
      <c r="B17" s="243"/>
      <c r="C17" s="72" t="s">
        <v>32</v>
      </c>
      <c r="D17" s="218"/>
      <c r="E17" s="9">
        <f t="shared" si="2"/>
        <v>0</v>
      </c>
      <c r="F17" s="218"/>
      <c r="G17" s="9">
        <f t="shared" si="3"/>
        <v>0</v>
      </c>
      <c r="H17" s="218"/>
      <c r="I17" s="9">
        <f t="shared" si="4"/>
        <v>0</v>
      </c>
      <c r="J17" s="218"/>
      <c r="K17" s="9">
        <f t="shared" si="5"/>
        <v>0</v>
      </c>
      <c r="L17" s="43">
        <f t="shared" si="7"/>
        <v>0</v>
      </c>
      <c r="M17" s="195"/>
    </row>
    <row r="18" spans="1:16" ht="15.75" x14ac:dyDescent="0.25">
      <c r="A18" s="143"/>
      <c r="B18" s="89" t="s">
        <v>18</v>
      </c>
      <c r="C18" s="72"/>
      <c r="D18" s="8">
        <v>2</v>
      </c>
      <c r="E18" s="9">
        <f t="shared" si="2"/>
        <v>70</v>
      </c>
      <c r="F18" s="8">
        <v>4</v>
      </c>
      <c r="G18" s="9">
        <f t="shared" si="3"/>
        <v>140</v>
      </c>
      <c r="H18" s="8">
        <v>2</v>
      </c>
      <c r="I18" s="9">
        <f t="shared" si="4"/>
        <v>70</v>
      </c>
      <c r="J18" s="8">
        <v>4</v>
      </c>
      <c r="K18" s="9">
        <f t="shared" si="5"/>
        <v>140</v>
      </c>
      <c r="L18" s="43">
        <f t="shared" si="7"/>
        <v>12</v>
      </c>
      <c r="M18" s="20" t="e">
        <f>SUM(E18,G18,I18,K18,#REF!)</f>
        <v>#REF!</v>
      </c>
    </row>
    <row r="19" spans="1:16" ht="15.75" x14ac:dyDescent="0.25">
      <c r="A19" s="143"/>
      <c r="B19" s="89" t="s">
        <v>19</v>
      </c>
      <c r="C19" s="72"/>
      <c r="D19" s="8">
        <v>2</v>
      </c>
      <c r="E19" s="9">
        <f t="shared" si="2"/>
        <v>70</v>
      </c>
      <c r="F19" s="8">
        <v>4</v>
      </c>
      <c r="G19" s="9">
        <f t="shared" si="3"/>
        <v>140</v>
      </c>
      <c r="H19" s="8">
        <v>2</v>
      </c>
      <c r="I19" s="9">
        <f t="shared" si="4"/>
        <v>70</v>
      </c>
      <c r="J19" s="8">
        <v>4</v>
      </c>
      <c r="K19" s="9">
        <f t="shared" si="5"/>
        <v>140</v>
      </c>
      <c r="L19" s="43">
        <f t="shared" si="7"/>
        <v>12</v>
      </c>
      <c r="M19" s="20" t="e">
        <f>SUM(E19,G19,I19,K19,#REF!)</f>
        <v>#REF!</v>
      </c>
    </row>
    <row r="20" spans="1:16" ht="15.75" x14ac:dyDescent="0.25">
      <c r="A20" s="143" t="s">
        <v>20</v>
      </c>
      <c r="B20" s="89" t="s">
        <v>21</v>
      </c>
      <c r="C20" s="72"/>
      <c r="D20" s="8">
        <v>2</v>
      </c>
      <c r="E20" s="9">
        <f t="shared" si="2"/>
        <v>70</v>
      </c>
      <c r="F20" s="8">
        <v>4</v>
      </c>
      <c r="G20" s="9">
        <f t="shared" si="3"/>
        <v>140</v>
      </c>
      <c r="H20" s="8">
        <v>2</v>
      </c>
      <c r="I20" s="9">
        <f t="shared" si="4"/>
        <v>70</v>
      </c>
      <c r="J20" s="8">
        <v>4</v>
      </c>
      <c r="K20" s="9">
        <f t="shared" si="5"/>
        <v>140</v>
      </c>
      <c r="L20" s="43">
        <f t="shared" si="7"/>
        <v>12</v>
      </c>
      <c r="M20" s="20" t="e">
        <f>SUM(E20,G20,I20,K20,#REF!)</f>
        <v>#REF!</v>
      </c>
    </row>
    <row r="21" spans="1:16" ht="15.75" x14ac:dyDescent="0.25">
      <c r="A21" s="143"/>
      <c r="B21" s="89" t="s">
        <v>22</v>
      </c>
      <c r="C21" s="72"/>
      <c r="D21" s="8">
        <v>2</v>
      </c>
      <c r="E21" s="9">
        <f t="shared" si="2"/>
        <v>70</v>
      </c>
      <c r="F21" s="8">
        <v>4</v>
      </c>
      <c r="G21" s="9">
        <f t="shared" si="3"/>
        <v>140</v>
      </c>
      <c r="H21" s="8">
        <v>2</v>
      </c>
      <c r="I21" s="9">
        <f t="shared" si="4"/>
        <v>70</v>
      </c>
      <c r="J21" s="8">
        <v>4</v>
      </c>
      <c r="K21" s="9">
        <f t="shared" si="5"/>
        <v>140</v>
      </c>
      <c r="L21" s="43">
        <f t="shared" si="7"/>
        <v>12</v>
      </c>
      <c r="M21" s="20" t="e">
        <f>SUM(E21,G21,I21,K21,#REF!)</f>
        <v>#REF!</v>
      </c>
    </row>
    <row r="22" spans="1:16" ht="15.75" x14ac:dyDescent="0.25">
      <c r="A22" s="143"/>
      <c r="B22" s="89" t="s">
        <v>23</v>
      </c>
      <c r="C22" s="72"/>
      <c r="D22" s="8">
        <v>2</v>
      </c>
      <c r="E22" s="9">
        <f t="shared" si="2"/>
        <v>70</v>
      </c>
      <c r="F22" s="8">
        <v>4</v>
      </c>
      <c r="G22" s="9">
        <f t="shared" si="3"/>
        <v>140</v>
      </c>
      <c r="H22" s="8">
        <v>2</v>
      </c>
      <c r="I22" s="9">
        <f t="shared" si="4"/>
        <v>70</v>
      </c>
      <c r="J22" s="8">
        <v>4</v>
      </c>
      <c r="K22" s="9">
        <f t="shared" si="5"/>
        <v>140</v>
      </c>
      <c r="L22" s="43">
        <f t="shared" si="7"/>
        <v>12</v>
      </c>
      <c r="M22" s="20" t="e">
        <f>SUM(E22,G22,I22,K22,#REF!)</f>
        <v>#REF!</v>
      </c>
    </row>
    <row r="23" spans="1:16" ht="15.75" x14ac:dyDescent="0.25">
      <c r="A23" s="143" t="s">
        <v>33</v>
      </c>
      <c r="B23" s="89" t="s">
        <v>28</v>
      </c>
      <c r="C23" s="72"/>
      <c r="D23" s="8">
        <v>2</v>
      </c>
      <c r="E23" s="9">
        <f t="shared" si="2"/>
        <v>70</v>
      </c>
      <c r="F23" s="8"/>
      <c r="G23" s="9">
        <f t="shared" si="3"/>
        <v>0</v>
      </c>
      <c r="H23" s="8">
        <v>2</v>
      </c>
      <c r="I23" s="9">
        <f t="shared" si="4"/>
        <v>70</v>
      </c>
      <c r="J23" s="8"/>
      <c r="K23" s="9">
        <f t="shared" si="5"/>
        <v>0</v>
      </c>
      <c r="L23" s="43" t="e">
        <f>D23+F23+H23+J23+#REF!</f>
        <v>#REF!</v>
      </c>
      <c r="M23" s="20" t="e">
        <f>SUM(E23,G23,I23,K23,#REF!)</f>
        <v>#REF!</v>
      </c>
    </row>
    <row r="24" spans="1:16" ht="32.25" customHeight="1" x14ac:dyDescent="0.25">
      <c r="A24" s="143"/>
      <c r="B24" s="90" t="s">
        <v>34</v>
      </c>
      <c r="C24" s="72"/>
      <c r="D24" s="8">
        <v>2</v>
      </c>
      <c r="E24" s="9">
        <f t="shared" si="2"/>
        <v>70</v>
      </c>
      <c r="F24" s="8"/>
      <c r="G24" s="9">
        <f t="shared" si="3"/>
        <v>0</v>
      </c>
      <c r="H24" s="8">
        <v>2</v>
      </c>
      <c r="I24" s="9">
        <f t="shared" si="4"/>
        <v>70</v>
      </c>
      <c r="J24" s="8"/>
      <c r="K24" s="9">
        <f t="shared" si="5"/>
        <v>0</v>
      </c>
      <c r="L24" s="43" t="e">
        <f>D24+F24+H24+J24+#REF!</f>
        <v>#REF!</v>
      </c>
      <c r="M24" s="20" t="e">
        <f>SUM(E24,G24,I24,K24,#REF!)</f>
        <v>#REF!</v>
      </c>
    </row>
    <row r="25" spans="1:16" ht="32.25" customHeight="1" thickBot="1" x14ac:dyDescent="0.3">
      <c r="A25" s="144" t="s">
        <v>38</v>
      </c>
      <c r="B25" s="145"/>
      <c r="C25" s="145"/>
      <c r="D25" s="22">
        <f t="shared" ref="D25:K25" si="8">SUM(D6:D24)</f>
        <v>35</v>
      </c>
      <c r="E25" s="22">
        <f t="shared" si="8"/>
        <v>1225</v>
      </c>
      <c r="F25" s="22">
        <f t="shared" si="8"/>
        <v>52</v>
      </c>
      <c r="G25" s="22">
        <f t="shared" si="8"/>
        <v>1820</v>
      </c>
      <c r="H25" s="22">
        <f t="shared" si="8"/>
        <v>33</v>
      </c>
      <c r="I25" s="22">
        <f t="shared" si="8"/>
        <v>1155</v>
      </c>
      <c r="J25" s="22">
        <f t="shared" si="8"/>
        <v>48</v>
      </c>
      <c r="K25" s="22">
        <f t="shared" si="8"/>
        <v>1680</v>
      </c>
      <c r="L25" s="50" t="e">
        <f>D25+F25+H25+J25+#REF!</f>
        <v>#REF!</v>
      </c>
      <c r="M25" s="23" t="e">
        <f>SUM(M6:M24)</f>
        <v>#REF!</v>
      </c>
    </row>
    <row r="26" spans="1:16" ht="16.5" thickBot="1" x14ac:dyDescent="0.3">
      <c r="A26" s="146" t="s">
        <v>44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P26">
        <v>2590</v>
      </c>
    </row>
    <row r="27" spans="1:16" ht="109.5" customHeight="1" x14ac:dyDescent="0.25">
      <c r="A27" s="147" t="s">
        <v>42</v>
      </c>
      <c r="B27" s="148"/>
      <c r="C27" s="149"/>
      <c r="D27" s="10">
        <f>D30-D25</f>
        <v>-6</v>
      </c>
      <c r="E27" s="11">
        <f t="shared" ref="E27" si="9">D27*34</f>
        <v>-204</v>
      </c>
      <c r="F27" s="12">
        <f>F30-F25</f>
        <v>-22</v>
      </c>
      <c r="G27" s="11">
        <f>F27*34</f>
        <v>-748</v>
      </c>
      <c r="H27" s="12">
        <f>H30-H25</f>
        <v>-1</v>
      </c>
      <c r="I27" s="11">
        <f t="shared" ref="I27" si="10">H27*34</f>
        <v>-34</v>
      </c>
      <c r="J27" s="12">
        <f>J30-J25</f>
        <v>-15</v>
      </c>
      <c r="K27" s="11">
        <f t="shared" ref="K27" si="11">J27*34</f>
        <v>-510</v>
      </c>
      <c r="L27" s="44" t="e">
        <f>SUM(#REF!,J27,H27,F27,D27)</f>
        <v>#REF!</v>
      </c>
      <c r="M27" s="13" t="e">
        <f>SUM(E27,G27,I27,K27,#REF!)</f>
        <v>#REF!</v>
      </c>
    </row>
    <row r="28" spans="1:16" ht="23.25" x14ac:dyDescent="0.25">
      <c r="A28" s="150" t="s">
        <v>39</v>
      </c>
      <c r="B28" s="151"/>
      <c r="C28" s="151"/>
      <c r="D28" s="7">
        <f t="shared" ref="D28:M28" si="12">SUM(D27:D27)</f>
        <v>-6</v>
      </c>
      <c r="E28" s="7">
        <f t="shared" si="12"/>
        <v>-204</v>
      </c>
      <c r="F28" s="7">
        <f t="shared" si="12"/>
        <v>-22</v>
      </c>
      <c r="G28" s="7">
        <f t="shared" si="12"/>
        <v>-748</v>
      </c>
      <c r="H28" s="7">
        <f t="shared" si="12"/>
        <v>-1</v>
      </c>
      <c r="I28" s="7">
        <f t="shared" si="12"/>
        <v>-34</v>
      </c>
      <c r="J28" s="7">
        <f t="shared" si="12"/>
        <v>-15</v>
      </c>
      <c r="K28" s="7">
        <f t="shared" si="12"/>
        <v>-510</v>
      </c>
      <c r="L28" s="45" t="e">
        <f>SUM(#REF!,J28,H28,F28,D28)</f>
        <v>#REF!</v>
      </c>
      <c r="M28" s="14" t="e">
        <f t="shared" si="12"/>
        <v>#REF!</v>
      </c>
    </row>
    <row r="29" spans="1:16" ht="23.25" x14ac:dyDescent="0.25">
      <c r="A29" s="141" t="s">
        <v>46</v>
      </c>
      <c r="B29" s="142"/>
      <c r="C29" s="142"/>
      <c r="D29" s="7">
        <f t="shared" ref="D29:M29" si="13">SUM(D28,D25)</f>
        <v>29</v>
      </c>
      <c r="E29" s="7">
        <f t="shared" si="13"/>
        <v>1021</v>
      </c>
      <c r="F29" s="7">
        <f t="shared" si="13"/>
        <v>30</v>
      </c>
      <c r="G29" s="7">
        <f t="shared" si="13"/>
        <v>1072</v>
      </c>
      <c r="H29" s="7">
        <f t="shared" si="13"/>
        <v>32</v>
      </c>
      <c r="I29" s="7">
        <f t="shared" si="13"/>
        <v>1121</v>
      </c>
      <c r="J29" s="7">
        <f t="shared" si="13"/>
        <v>33</v>
      </c>
      <c r="K29" s="7">
        <f t="shared" si="13"/>
        <v>1170</v>
      </c>
      <c r="L29" s="45" t="e">
        <f>SUM(#REF!,J29,H29,F29,D29)</f>
        <v>#REF!</v>
      </c>
      <c r="M29" s="14" t="e">
        <f t="shared" si="13"/>
        <v>#REF!</v>
      </c>
      <c r="N29" s="63"/>
      <c r="O29" s="63"/>
    </row>
    <row r="30" spans="1:16" ht="49.5" customHeight="1" thickBot="1" x14ac:dyDescent="0.3">
      <c r="A30" s="123" t="s">
        <v>62</v>
      </c>
      <c r="B30" s="124"/>
      <c r="C30" s="125"/>
      <c r="D30" s="33">
        <v>29</v>
      </c>
      <c r="E30" s="33">
        <f>D30*34</f>
        <v>986</v>
      </c>
      <c r="F30" s="33">
        <v>30</v>
      </c>
      <c r="G30" s="33">
        <f>F30*34</f>
        <v>1020</v>
      </c>
      <c r="H30" s="33">
        <v>32</v>
      </c>
      <c r="I30" s="33">
        <f>H30*34</f>
        <v>1088</v>
      </c>
      <c r="J30" s="33">
        <v>33</v>
      </c>
      <c r="K30" s="33">
        <f>J30*34</f>
        <v>1122</v>
      </c>
      <c r="L30" s="46" t="e">
        <f>SUM(#REF!,J30,H30,F30,D30)</f>
        <v>#REF!</v>
      </c>
      <c r="M30" s="34" t="e">
        <f>SUM(#REF!,K30,I30,G30,E30)</f>
        <v>#REF!</v>
      </c>
    </row>
    <row r="31" spans="1:16" ht="124.5" customHeight="1" x14ac:dyDescent="0.25">
      <c r="A31" s="152" t="s">
        <v>40</v>
      </c>
      <c r="B31" s="153"/>
      <c r="C31" s="154"/>
      <c r="D31" s="10">
        <f>D33-D25</f>
        <v>-6</v>
      </c>
      <c r="E31" s="11">
        <f t="shared" ref="E31" si="14">D31*34</f>
        <v>-204</v>
      </c>
      <c r="F31" s="10">
        <f>F33-F25</f>
        <v>-22</v>
      </c>
      <c r="G31" s="11">
        <f>F31*34</f>
        <v>-748</v>
      </c>
      <c r="H31" s="10">
        <f>H33-H25</f>
        <v>0</v>
      </c>
      <c r="I31" s="11">
        <f t="shared" ref="I31" si="15">H31*34</f>
        <v>0</v>
      </c>
      <c r="J31" s="10">
        <f>J33-J25</f>
        <v>-13</v>
      </c>
      <c r="K31" s="11">
        <f t="shared" ref="K31" si="16">J31*34</f>
        <v>-442</v>
      </c>
      <c r="L31" s="44" t="e">
        <f>SUM(#REF!,J31,H31,F31,D31)</f>
        <v>#REF!</v>
      </c>
      <c r="M31" s="13" t="e">
        <f>SUM(E31,G31,I31,K31,#REF!)</f>
        <v>#REF!</v>
      </c>
    </row>
    <row r="32" spans="1:16" ht="37.5" customHeight="1" x14ac:dyDescent="0.25">
      <c r="A32" s="151" t="s">
        <v>39</v>
      </c>
      <c r="B32" s="151"/>
      <c r="C32" s="151"/>
      <c r="D32" s="7">
        <f t="shared" ref="D32:K32" si="17">SUM(D31:D31)</f>
        <v>-6</v>
      </c>
      <c r="E32" s="7">
        <f t="shared" si="17"/>
        <v>-204</v>
      </c>
      <c r="F32" s="7">
        <f t="shared" si="17"/>
        <v>-22</v>
      </c>
      <c r="G32" s="7">
        <f t="shared" si="17"/>
        <v>-748</v>
      </c>
      <c r="H32" s="7">
        <f t="shared" si="17"/>
        <v>0</v>
      </c>
      <c r="I32" s="7">
        <f t="shared" si="17"/>
        <v>0</v>
      </c>
      <c r="J32" s="7">
        <f t="shared" si="17"/>
        <v>-13</v>
      </c>
      <c r="K32" s="7">
        <f t="shared" si="17"/>
        <v>-442</v>
      </c>
      <c r="L32" s="45" t="e">
        <f>SUM(#REF!,J32,H32,F32,D32)</f>
        <v>#REF!</v>
      </c>
      <c r="M32" s="14" t="e">
        <f t="shared" ref="M32" si="18">SUM(M31:M31)</f>
        <v>#REF!</v>
      </c>
    </row>
    <row r="33" spans="1:15" ht="52.5" customHeight="1" x14ac:dyDescent="0.25">
      <c r="A33" s="142" t="s">
        <v>92</v>
      </c>
      <c r="B33" s="142"/>
      <c r="C33" s="142"/>
      <c r="D33" s="7">
        <v>29</v>
      </c>
      <c r="E33" s="7">
        <f>D33*34</f>
        <v>986</v>
      </c>
      <c r="F33" s="7">
        <v>30</v>
      </c>
      <c r="G33" s="7">
        <f>F33*34</f>
        <v>1020</v>
      </c>
      <c r="H33" s="7">
        <v>33</v>
      </c>
      <c r="I33" s="7">
        <f>H33*34</f>
        <v>1122</v>
      </c>
      <c r="J33" s="7">
        <v>35</v>
      </c>
      <c r="K33" s="7">
        <f>J33*34</f>
        <v>1190</v>
      </c>
      <c r="L33" s="45" t="e">
        <f>SUM(#REF!,J33,H33,F33,D33)</f>
        <v>#REF!</v>
      </c>
      <c r="M33" s="14" t="e">
        <f>SUM(M32,M25)</f>
        <v>#REF!</v>
      </c>
      <c r="N33" s="63"/>
      <c r="O33" s="63"/>
    </row>
    <row r="34" spans="1:15" ht="52.5" hidden="1" customHeight="1" thickBot="1" x14ac:dyDescent="0.3">
      <c r="A34" s="200" t="s">
        <v>95</v>
      </c>
      <c r="B34" s="200"/>
      <c r="C34" s="200"/>
      <c r="D34" s="35"/>
      <c r="E34" s="33"/>
      <c r="F34" s="35"/>
      <c r="G34" s="33"/>
      <c r="H34" s="35"/>
      <c r="I34" s="33"/>
      <c r="J34" s="33"/>
      <c r="K34" s="33"/>
      <c r="L34" s="46"/>
      <c r="M34" s="36"/>
    </row>
    <row r="35" spans="1:15" ht="44.25" customHeight="1" thickBot="1" x14ac:dyDescent="0.3">
      <c r="A35" s="204" t="s">
        <v>52</v>
      </c>
      <c r="B35" s="204"/>
      <c r="C35" s="204"/>
      <c r="D35" s="35">
        <v>32</v>
      </c>
      <c r="E35" s="33">
        <f>D35*34</f>
        <v>1088</v>
      </c>
      <c r="F35" s="35">
        <v>33</v>
      </c>
      <c r="G35" s="33">
        <f>F35*34</f>
        <v>1122</v>
      </c>
      <c r="H35" s="35">
        <v>35</v>
      </c>
      <c r="I35" s="33">
        <f>H35*34</f>
        <v>1190</v>
      </c>
      <c r="J35" s="33">
        <v>36</v>
      </c>
      <c r="K35" s="33">
        <f>J35*34</f>
        <v>1224</v>
      </c>
      <c r="L35" s="46" t="e">
        <f>SUM(#REF!,J35,H35,F35,D35)</f>
        <v>#REF!</v>
      </c>
      <c r="M35" s="36" t="e">
        <f>SUM(#REF!,K35,I35,G35,E35)</f>
        <v>#REF!</v>
      </c>
    </row>
    <row r="36" spans="1:15" ht="16.5" thickBot="1" x14ac:dyDescent="0.3">
      <c r="A36" s="128" t="s">
        <v>36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5" ht="15.75" customHeight="1" x14ac:dyDescent="0.25">
      <c r="A37" s="129" t="s">
        <v>78</v>
      </c>
      <c r="B37" s="137" t="s">
        <v>49</v>
      </c>
      <c r="C37" s="138"/>
      <c r="D37" s="232" t="s">
        <v>1</v>
      </c>
      <c r="E37" s="232"/>
      <c r="F37" s="232"/>
      <c r="G37" s="232"/>
      <c r="H37" s="232"/>
      <c r="I37" s="232"/>
      <c r="J37" s="232"/>
      <c r="K37" s="232"/>
      <c r="L37" s="233" t="s">
        <v>41</v>
      </c>
      <c r="M37" s="234"/>
    </row>
    <row r="38" spans="1:15" ht="80.25" customHeight="1" x14ac:dyDescent="0.25">
      <c r="A38" s="130"/>
      <c r="B38" s="139"/>
      <c r="C38" s="140"/>
      <c r="D38" s="231" t="s">
        <v>3</v>
      </c>
      <c r="E38" s="231"/>
      <c r="F38" s="231" t="s">
        <v>4</v>
      </c>
      <c r="G38" s="231"/>
      <c r="H38" s="231" t="s">
        <v>5</v>
      </c>
      <c r="I38" s="231"/>
      <c r="J38" s="231" t="s">
        <v>6</v>
      </c>
      <c r="K38" s="231"/>
      <c r="L38" s="212"/>
      <c r="M38" s="213"/>
    </row>
    <row r="39" spans="1:15" ht="78.75" x14ac:dyDescent="0.25">
      <c r="A39" s="65" t="s">
        <v>51</v>
      </c>
      <c r="B39" s="210" t="s">
        <v>48</v>
      </c>
      <c r="C39" s="224"/>
      <c r="D39" s="192">
        <v>10</v>
      </c>
      <c r="E39" s="192">
        <v>340</v>
      </c>
      <c r="F39" s="192">
        <v>10</v>
      </c>
      <c r="G39" s="192">
        <v>340</v>
      </c>
      <c r="H39" s="192">
        <v>10</v>
      </c>
      <c r="I39" s="192">
        <v>340</v>
      </c>
      <c r="J39" s="192">
        <v>10</v>
      </c>
      <c r="K39" s="192">
        <v>340</v>
      </c>
      <c r="L39" s="192" t="e">
        <f>SUM(D39,F39,H39,J39,#REF!)</f>
        <v>#REF!</v>
      </c>
      <c r="M39" s="221" t="e">
        <f>SUM(#REF!,K39,I39,G39,E39)</f>
        <v>#REF!</v>
      </c>
    </row>
    <row r="40" spans="1:15" ht="47.25" x14ac:dyDescent="0.25">
      <c r="A40" s="65" t="s">
        <v>45</v>
      </c>
      <c r="B40" s="225"/>
      <c r="C40" s="226"/>
      <c r="D40" s="229"/>
      <c r="E40" s="229"/>
      <c r="F40" s="229"/>
      <c r="G40" s="229"/>
      <c r="H40" s="229"/>
      <c r="I40" s="229"/>
      <c r="J40" s="229"/>
      <c r="K40" s="229"/>
      <c r="L40" s="229"/>
      <c r="M40" s="222"/>
    </row>
    <row r="41" spans="1:15" ht="63" x14ac:dyDescent="0.25">
      <c r="A41" s="65" t="s">
        <v>47</v>
      </c>
      <c r="B41" s="225"/>
      <c r="C41" s="226"/>
      <c r="D41" s="229"/>
      <c r="E41" s="229"/>
      <c r="F41" s="229"/>
      <c r="G41" s="229"/>
      <c r="H41" s="229"/>
      <c r="I41" s="229"/>
      <c r="J41" s="229"/>
      <c r="K41" s="229"/>
      <c r="L41" s="229"/>
      <c r="M41" s="222"/>
    </row>
    <row r="42" spans="1:15" ht="75.75" thickBot="1" x14ac:dyDescent="0.3">
      <c r="A42" s="66" t="s">
        <v>50</v>
      </c>
      <c r="B42" s="227"/>
      <c r="C42" s="228"/>
      <c r="D42" s="230"/>
      <c r="E42" s="230"/>
      <c r="F42" s="230"/>
      <c r="G42" s="230"/>
      <c r="H42" s="230"/>
      <c r="I42" s="230"/>
      <c r="J42" s="230"/>
      <c r="K42" s="230"/>
      <c r="L42" s="230"/>
      <c r="M42" s="223"/>
    </row>
  </sheetData>
  <mergeCells count="58">
    <mergeCell ref="M12:M14"/>
    <mergeCell ref="A16:A19"/>
    <mergeCell ref="B16:B17"/>
    <mergeCell ref="A6:A7"/>
    <mergeCell ref="A12:A15"/>
    <mergeCell ref="B12:B14"/>
    <mergeCell ref="A8:A9"/>
    <mergeCell ref="A10:A11"/>
    <mergeCell ref="A1:M1"/>
    <mergeCell ref="A2:M2"/>
    <mergeCell ref="A3:A4"/>
    <mergeCell ref="B3:B4"/>
    <mergeCell ref="D3:K3"/>
    <mergeCell ref="D4:G4"/>
    <mergeCell ref="H4:K4"/>
    <mergeCell ref="L3:O4"/>
    <mergeCell ref="A29:C29"/>
    <mergeCell ref="D38:E38"/>
    <mergeCell ref="F38:G38"/>
    <mergeCell ref="H38:I38"/>
    <mergeCell ref="A34:C34"/>
    <mergeCell ref="A36:M36"/>
    <mergeCell ref="D37:K37"/>
    <mergeCell ref="L37:M38"/>
    <mergeCell ref="A30:C30"/>
    <mergeCell ref="A35:C35"/>
    <mergeCell ref="A31:C31"/>
    <mergeCell ref="A33:C33"/>
    <mergeCell ref="A32:C32"/>
    <mergeCell ref="J38:K38"/>
    <mergeCell ref="B37:C38"/>
    <mergeCell ref="A37:A38"/>
    <mergeCell ref="M39:M42"/>
    <mergeCell ref="B39:C42"/>
    <mergeCell ref="K39:K42"/>
    <mergeCell ref="J39:J42"/>
    <mergeCell ref="I39:I42"/>
    <mergeCell ref="H39:H42"/>
    <mergeCell ref="G39:G42"/>
    <mergeCell ref="F39:F42"/>
    <mergeCell ref="E39:E42"/>
    <mergeCell ref="D39:D42"/>
    <mergeCell ref="L39:L42"/>
    <mergeCell ref="F5:G5"/>
    <mergeCell ref="H5:I5"/>
    <mergeCell ref="J5:K5"/>
    <mergeCell ref="D16:D17"/>
    <mergeCell ref="D5:E5"/>
    <mergeCell ref="J16:J17"/>
    <mergeCell ref="A25:C25"/>
    <mergeCell ref="F16:F17"/>
    <mergeCell ref="H16:H17"/>
    <mergeCell ref="A27:C27"/>
    <mergeCell ref="A28:C28"/>
    <mergeCell ref="A20:A22"/>
    <mergeCell ref="A23:A24"/>
    <mergeCell ref="A26:M26"/>
    <mergeCell ref="M16:M17"/>
  </mergeCells>
  <pageMargins left="0.70866141732283472" right="0.70866141732283472" top="0.74803149606299213" bottom="0.74803149606299213" header="0.31496062992125984" footer="0.31496062992125984"/>
  <pageSetup paperSize="8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5</vt:i4>
      </vt:variant>
    </vt:vector>
  </HeadingPairs>
  <TitlesOfParts>
    <vt:vector size="22" baseType="lpstr">
      <vt:lpstr>1-4</vt:lpstr>
      <vt:lpstr>1-4 v.1</vt:lpstr>
      <vt:lpstr>1-4 v.2</vt:lpstr>
      <vt:lpstr>1-4 v.3</vt:lpstr>
      <vt:lpstr>1-4 v.4</vt:lpstr>
      <vt:lpstr>1-4 v.5</vt:lpstr>
      <vt:lpstr>1-4 v.4 new</vt:lpstr>
      <vt:lpstr>1-4 v.5 new</vt:lpstr>
      <vt:lpstr>5-9</vt:lpstr>
      <vt:lpstr>ТП</vt:lpstr>
      <vt:lpstr>рабочий</vt:lpstr>
      <vt:lpstr>шаблон для работы</vt:lpstr>
      <vt:lpstr>Базовый полный</vt:lpstr>
      <vt:lpstr>ТЕХ пр</vt:lpstr>
      <vt:lpstr>ИНЖ ТЕХ</vt:lpstr>
      <vt:lpstr>ИТ с родными 5</vt:lpstr>
      <vt:lpstr>ГО 5</vt:lpstr>
      <vt:lpstr>'1-4'!Область_печати</vt:lpstr>
      <vt:lpstr>'Базовый полный'!Область_печати</vt:lpstr>
      <vt:lpstr>'ГО 5'!Область_печати</vt:lpstr>
      <vt:lpstr>'ИТ с родными 5'!Область_печати</vt:lpstr>
      <vt:lpstr>'шаблон для работы'!Область_печати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2023-01-18T13:01:23Z</dcterms:modified>
</cp:coreProperties>
</file>